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/>
  <mc:AlternateContent xmlns:mc="http://schemas.openxmlformats.org/markup-compatibility/2006">
    <mc:Choice Requires="x15">
      <x15ac:absPath xmlns:x15ac="http://schemas.microsoft.com/office/spreadsheetml/2010/11/ac" url="https://intranet.rkas.ee/haldus/RI ja HALDUSLEPINGUD/YLEP 2017/SOM/Grafovi 21/Terviseamet Lisa 6.1 PARENDUS/"/>
    </mc:Choice>
  </mc:AlternateContent>
  <xr:revisionPtr revIDLastSave="0" documentId="13_ncr:1_{7422FE2B-4CC6-4748-9951-8DF77B5DA41B}" xr6:coauthVersionLast="28" xr6:coauthVersionMax="28" xr10:uidLastSave="{00000000-0000-0000-0000-000000000000}"/>
  <bookViews>
    <workbookView xWindow="0" yWindow="0" windowWidth="28800" windowHeight="12495" xr2:uid="{00000000-000D-0000-FFFF-FFFF00000000}"/>
  </bookViews>
  <sheets>
    <sheet name="Annuiteedigraafik" sheetId="1" r:id="rId1"/>
  </sheets>
  <externalReferences>
    <externalReference r:id="rId2"/>
  </externalReferences>
  <definedNames>
    <definedName name="aadress_asukoha_analüüs">#REF!</definedName>
    <definedName name="aadress_asukohahinnang">#REF!</definedName>
    <definedName name="andmed">[1]hinnad!$F$3:$BQ$32</definedName>
    <definedName name="andmed_kogemus">[1]arendaja_haldaja_kogemus!$B$2:$P$16</definedName>
    <definedName name="andmed_ruumide_sobivus">[1]üürniku_hinnangud!$F$2:$L$31</definedName>
    <definedName name="disk.määr">[1]algandmed!$B$1</definedName>
    <definedName name="hinnang_asukoha_analüüs">#REF!</definedName>
    <definedName name="max.parkimiskoha_maksumus">[1]algandmed!$B$2</definedName>
    <definedName name="objekt">[1]hinnad!$E$3:$E$32</definedName>
    <definedName name="objekt_ruumide_sobivus">[1]üürniku_hinnangud!$E$2:$E$31</definedName>
    <definedName name="pakkujad_kogemus">[1]arendaja_haldaja_kogemus!$A$2:$A$16</definedName>
    <definedName name="pealkirjad">[1]hinnad!$F$2:$BQ$2</definedName>
    <definedName name="pealkirjad_kogemus">[1]arendaja_haldaja_kogemus!$B$1:$P$1</definedName>
    <definedName name="pealkirjad_ruumide_sobivus">[1]üürniku_hinnangud!$F$1:$L$1</definedName>
    <definedName name="punktid_asukohahinnang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F19" i="1"/>
  <c r="E19" i="1"/>
  <c r="D19" i="1"/>
  <c r="B19" i="1"/>
  <c r="C13" i="1"/>
  <c r="L5" i="1"/>
  <c r="C11" i="1" l="1"/>
  <c r="A19" i="1"/>
  <c r="A20" i="1" s="1"/>
  <c r="E20" i="1" l="1"/>
  <c r="D20" i="1"/>
  <c r="F20" i="1" s="1"/>
  <c r="A21" i="1"/>
  <c r="C19" i="1"/>
  <c r="B20" i="1"/>
  <c r="G19" i="1" l="1"/>
  <c r="C20" i="1" s="1"/>
  <c r="G20" i="1" s="1"/>
  <c r="C21" i="1" s="1"/>
  <c r="B21" i="1"/>
  <c r="E21" i="1"/>
  <c r="D21" i="1"/>
  <c r="A22" i="1"/>
  <c r="G21" i="1" l="1"/>
  <c r="C22" i="1" s="1"/>
  <c r="F21" i="1"/>
  <c r="D22" i="1"/>
  <c r="E22" i="1"/>
  <c r="A23" i="1"/>
  <c r="B22" i="1"/>
  <c r="G22" i="1" l="1"/>
  <c r="C23" i="1" s="1"/>
  <c r="F22" i="1"/>
  <c r="A24" i="1"/>
  <c r="D23" i="1"/>
  <c r="B23" i="1"/>
  <c r="E23" i="1"/>
  <c r="G23" i="1" l="1"/>
  <c r="C24" i="1" s="1"/>
  <c r="F23" i="1"/>
  <c r="E24" i="1"/>
  <c r="D24" i="1"/>
  <c r="A25" i="1"/>
  <c r="B24" i="1"/>
  <c r="F24" i="1" l="1"/>
  <c r="G24" i="1"/>
  <c r="C25" i="1" s="1"/>
  <c r="B25" i="1"/>
  <c r="D25" i="1"/>
  <c r="A26" i="1"/>
  <c r="E25" i="1"/>
  <c r="G25" i="1" l="1"/>
  <c r="C26" i="1" s="1"/>
  <c r="F25" i="1"/>
  <c r="B26" i="1"/>
  <c r="D26" i="1"/>
  <c r="E26" i="1"/>
  <c r="A27" i="1"/>
  <c r="F26" i="1" l="1"/>
  <c r="G26" i="1"/>
  <c r="C27" i="1" s="1"/>
  <c r="A28" i="1"/>
  <c r="D27" i="1"/>
  <c r="E27" i="1"/>
  <c r="B27" i="1"/>
  <c r="F27" i="1" l="1"/>
  <c r="G27" i="1"/>
  <c r="E28" i="1"/>
  <c r="A29" i="1"/>
  <c r="D28" i="1"/>
  <c r="C28" i="1"/>
  <c r="B28" i="1"/>
  <c r="G28" i="1" l="1"/>
  <c r="F28" i="1"/>
  <c r="B29" i="1"/>
  <c r="E29" i="1"/>
  <c r="D29" i="1"/>
  <c r="C29" i="1"/>
  <c r="A30" i="1"/>
  <c r="F29" i="1" l="1"/>
  <c r="G29" i="1"/>
  <c r="C30" i="1" s="1"/>
  <c r="B30" i="1"/>
  <c r="D30" i="1"/>
  <c r="A31" i="1"/>
  <c r="E30" i="1"/>
  <c r="G30" i="1" l="1"/>
  <c r="C31" i="1" s="1"/>
  <c r="F30" i="1"/>
  <c r="A32" i="1"/>
  <c r="B31" i="1"/>
  <c r="D31" i="1"/>
  <c r="E31" i="1"/>
  <c r="G31" i="1" l="1"/>
  <c r="A33" i="1"/>
  <c r="D32" i="1"/>
  <c r="E32" i="1"/>
  <c r="C32" i="1"/>
  <c r="B32" i="1"/>
  <c r="F31" i="1"/>
  <c r="G32" i="1" l="1"/>
  <c r="C33" i="1" s="1"/>
  <c r="F32" i="1"/>
  <c r="E33" i="1"/>
  <c r="D33" i="1"/>
  <c r="A34" i="1"/>
  <c r="B33" i="1"/>
  <c r="F33" i="1" l="1"/>
  <c r="G33" i="1"/>
  <c r="C34" i="1" s="1"/>
  <c r="B34" i="1"/>
  <c r="A35" i="1"/>
  <c r="D34" i="1"/>
  <c r="E34" i="1"/>
  <c r="F34" i="1" l="1"/>
  <c r="G34" i="1"/>
  <c r="C35" i="1" s="1"/>
  <c r="E35" i="1"/>
  <c r="A36" i="1"/>
  <c r="D35" i="1"/>
  <c r="B35" i="1"/>
  <c r="F35" i="1" l="1"/>
  <c r="G35" i="1"/>
  <c r="A37" i="1"/>
  <c r="D36" i="1"/>
  <c r="E36" i="1"/>
  <c r="C36" i="1"/>
  <c r="B36" i="1"/>
  <c r="F36" i="1" l="1"/>
  <c r="G36" i="1"/>
  <c r="C37" i="1" s="1"/>
  <c r="E37" i="1"/>
  <c r="A38" i="1"/>
  <c r="B37" i="1"/>
  <c r="D37" i="1"/>
  <c r="F37" i="1" l="1"/>
  <c r="G37" i="1"/>
  <c r="C38" i="1" s="1"/>
  <c r="B38" i="1"/>
  <c r="E38" i="1"/>
  <c r="A39" i="1"/>
  <c r="D38" i="1"/>
  <c r="F38" i="1" l="1"/>
  <c r="G38" i="1"/>
  <c r="C39" i="1" s="1"/>
  <c r="E39" i="1"/>
  <c r="D39" i="1"/>
  <c r="B39" i="1"/>
  <c r="A40" i="1"/>
  <c r="F39" i="1" l="1"/>
  <c r="G39" i="1"/>
  <c r="C40" i="1" s="1"/>
  <c r="A41" i="1"/>
  <c r="D40" i="1"/>
  <c r="B40" i="1"/>
  <c r="E40" i="1"/>
  <c r="F40" i="1" l="1"/>
  <c r="G40" i="1"/>
  <c r="E41" i="1"/>
  <c r="B41" i="1"/>
  <c r="A42" i="1"/>
  <c r="D41" i="1"/>
  <c r="C41" i="1"/>
  <c r="G41" i="1" l="1"/>
  <c r="C42" i="1" s="1"/>
  <c r="F41" i="1"/>
  <c r="B42" i="1"/>
  <c r="E42" i="1"/>
  <c r="D42" i="1"/>
  <c r="A43" i="1"/>
  <c r="G42" i="1" l="1"/>
  <c r="C43" i="1" s="1"/>
  <c r="F42" i="1"/>
  <c r="E43" i="1"/>
  <c r="D43" i="1"/>
  <c r="A44" i="1"/>
  <c r="B43" i="1"/>
  <c r="F43" i="1" l="1"/>
  <c r="G43" i="1"/>
  <c r="C44" i="1" s="1"/>
  <c r="A45" i="1"/>
  <c r="D44" i="1"/>
  <c r="B44" i="1"/>
  <c r="E44" i="1"/>
  <c r="F44" i="1" l="1"/>
  <c r="G44" i="1"/>
  <c r="C45" i="1" s="1"/>
  <c r="E45" i="1"/>
  <c r="B45" i="1"/>
  <c r="D45" i="1"/>
  <c r="A46" i="1"/>
  <c r="F45" i="1" l="1"/>
  <c r="G45" i="1"/>
  <c r="C46" i="1" s="1"/>
  <c r="B46" i="1"/>
  <c r="E46" i="1"/>
  <c r="D46" i="1"/>
  <c r="A47" i="1"/>
  <c r="F46" i="1" l="1"/>
  <c r="G46" i="1"/>
  <c r="C47" i="1" s="1"/>
  <c r="D47" i="1"/>
  <c r="A48" i="1"/>
  <c r="B47" i="1"/>
  <c r="E47" i="1"/>
  <c r="F47" i="1" l="1"/>
  <c r="G47" i="1"/>
  <c r="C48" i="1" s="1"/>
  <c r="A49" i="1"/>
  <c r="D48" i="1"/>
  <c r="B48" i="1"/>
  <c r="E48" i="1"/>
  <c r="F48" i="1" l="1"/>
  <c r="G48" i="1"/>
  <c r="E49" i="1"/>
  <c r="D49" i="1"/>
  <c r="A50" i="1"/>
  <c r="C49" i="1"/>
  <c r="B49" i="1"/>
  <c r="F49" i="1" l="1"/>
  <c r="G49" i="1"/>
  <c r="C50" i="1" s="1"/>
  <c r="B50" i="1"/>
  <c r="D50" i="1"/>
  <c r="A51" i="1"/>
  <c r="E50" i="1"/>
  <c r="F50" i="1" l="1"/>
  <c r="G50" i="1"/>
  <c r="C51" i="1" s="1"/>
  <c r="A52" i="1"/>
  <c r="B51" i="1"/>
  <c r="E51" i="1"/>
  <c r="D51" i="1"/>
  <c r="G51" i="1" l="1"/>
  <c r="C52" i="1" s="1"/>
  <c r="F51" i="1"/>
  <c r="A53" i="1"/>
  <c r="D52" i="1"/>
  <c r="E52" i="1"/>
  <c r="B52" i="1"/>
  <c r="G52" i="1" l="1"/>
  <c r="C53" i="1" s="1"/>
  <c r="F52" i="1"/>
  <c r="E53" i="1"/>
  <c r="D53" i="1"/>
  <c r="A54" i="1"/>
  <c r="B53" i="1"/>
  <c r="F53" i="1" l="1"/>
  <c r="G53" i="1"/>
  <c r="C54" i="1" s="1"/>
  <c r="B54" i="1"/>
  <c r="A55" i="1"/>
  <c r="E54" i="1"/>
  <c r="D54" i="1"/>
  <c r="F54" i="1" l="1"/>
  <c r="G54" i="1"/>
  <c r="C55" i="1" s="1"/>
  <c r="E55" i="1"/>
  <c r="D55" i="1"/>
  <c r="A56" i="1"/>
  <c r="B55" i="1"/>
  <c r="F55" i="1" l="1"/>
  <c r="G55" i="1"/>
  <c r="C56" i="1" s="1"/>
  <c r="A57" i="1"/>
  <c r="D56" i="1"/>
  <c r="E56" i="1"/>
  <c r="B56" i="1"/>
  <c r="F56" i="1" l="1"/>
  <c r="G56" i="1"/>
  <c r="C57" i="1" s="1"/>
  <c r="E57" i="1"/>
  <c r="A58" i="1"/>
  <c r="B57" i="1"/>
  <c r="D57" i="1"/>
  <c r="G57" i="1" l="1"/>
  <c r="C58" i="1" s="1"/>
  <c r="F57" i="1"/>
  <c r="B58" i="1"/>
  <c r="E58" i="1"/>
  <c r="D58" i="1"/>
  <c r="A59" i="1"/>
  <c r="F58" i="1" l="1"/>
  <c r="G58" i="1"/>
  <c r="C59" i="1" s="1"/>
  <c r="E59" i="1"/>
  <c r="D59" i="1"/>
  <c r="A60" i="1"/>
  <c r="B59" i="1"/>
  <c r="F59" i="1" l="1"/>
  <c r="G59" i="1"/>
  <c r="C60" i="1" s="1"/>
  <c r="A61" i="1"/>
  <c r="D60" i="1"/>
  <c r="B60" i="1"/>
  <c r="E60" i="1"/>
  <c r="F60" i="1" l="1"/>
  <c r="G60" i="1"/>
  <c r="E61" i="1"/>
  <c r="A62" i="1"/>
  <c r="B61" i="1"/>
  <c r="D61" i="1"/>
  <c r="C61" i="1"/>
  <c r="G61" i="1" l="1"/>
  <c r="C62" i="1" s="1"/>
  <c r="F61" i="1"/>
  <c r="B62" i="1"/>
  <c r="A63" i="1"/>
  <c r="E62" i="1"/>
  <c r="D62" i="1"/>
  <c r="F62" i="1" l="1"/>
  <c r="G62" i="1"/>
  <c r="C63" i="1" s="1"/>
  <c r="E63" i="1"/>
  <c r="A64" i="1"/>
  <c r="D63" i="1"/>
  <c r="B63" i="1"/>
  <c r="F63" i="1" l="1"/>
  <c r="G63" i="1"/>
  <c r="C64" i="1" s="1"/>
  <c r="A65" i="1"/>
  <c r="D64" i="1"/>
  <c r="E64" i="1"/>
  <c r="B64" i="1"/>
  <c r="G64" i="1" l="1"/>
  <c r="C65" i="1" s="1"/>
  <c r="F64" i="1"/>
  <c r="E65" i="1"/>
  <c r="D65" i="1"/>
  <c r="B65" i="1"/>
  <c r="A66" i="1"/>
  <c r="F65" i="1" l="1"/>
  <c r="G65" i="1"/>
  <c r="C66" i="1" s="1"/>
  <c r="B66" i="1"/>
  <c r="A67" i="1"/>
  <c r="E66" i="1"/>
  <c r="D66" i="1"/>
  <c r="F66" i="1" l="1"/>
  <c r="G66" i="1"/>
  <c r="C67" i="1" s="1"/>
  <c r="D67" i="1"/>
  <c r="A68" i="1"/>
  <c r="E67" i="1"/>
  <c r="B67" i="1"/>
  <c r="G67" i="1" l="1"/>
  <c r="C68" i="1" s="1"/>
  <c r="F67" i="1"/>
  <c r="A69" i="1"/>
  <c r="D68" i="1"/>
  <c r="E68" i="1"/>
  <c r="B68" i="1"/>
  <c r="G68" i="1" l="1"/>
  <c r="C69" i="1" s="1"/>
  <c r="F68" i="1"/>
  <c r="E69" i="1"/>
  <c r="A70" i="1"/>
  <c r="D69" i="1"/>
  <c r="B69" i="1"/>
  <c r="G69" i="1" l="1"/>
  <c r="C70" i="1" s="1"/>
  <c r="F69" i="1"/>
  <c r="B70" i="1"/>
  <c r="D70" i="1"/>
  <c r="A71" i="1"/>
  <c r="E70" i="1"/>
  <c r="F70" i="1" l="1"/>
  <c r="G70" i="1"/>
  <c r="C71" i="1" s="1"/>
  <c r="E71" i="1"/>
  <c r="D71" i="1"/>
  <c r="A72" i="1"/>
  <c r="B71" i="1"/>
  <c r="F71" i="1" l="1"/>
  <c r="G71" i="1"/>
  <c r="C72" i="1" s="1"/>
  <c r="A73" i="1"/>
  <c r="D72" i="1"/>
  <c r="B72" i="1"/>
  <c r="E72" i="1"/>
  <c r="F72" i="1" l="1"/>
  <c r="G72" i="1"/>
  <c r="C73" i="1" s="1"/>
  <c r="E73" i="1"/>
  <c r="B73" i="1"/>
  <c r="D73" i="1"/>
  <c r="A74" i="1"/>
  <c r="F73" i="1" l="1"/>
  <c r="G73" i="1"/>
  <c r="C74" i="1" s="1"/>
  <c r="B74" i="1"/>
  <c r="E74" i="1"/>
  <c r="D74" i="1"/>
  <c r="A75" i="1"/>
  <c r="F74" i="1" l="1"/>
  <c r="G74" i="1"/>
  <c r="C75" i="1" s="1"/>
  <c r="D75" i="1"/>
  <c r="A76" i="1"/>
  <c r="B75" i="1"/>
  <c r="E75" i="1"/>
  <c r="F75" i="1" l="1"/>
  <c r="G75" i="1"/>
  <c r="C76" i="1" s="1"/>
  <c r="A77" i="1"/>
  <c r="D76" i="1"/>
  <c r="B76" i="1"/>
  <c r="E76" i="1"/>
  <c r="F76" i="1" l="1"/>
  <c r="G76" i="1"/>
  <c r="C77" i="1" s="1"/>
  <c r="E77" i="1"/>
  <c r="D77" i="1"/>
  <c r="A78" i="1"/>
  <c r="B77" i="1"/>
  <c r="G77" i="1" l="1"/>
  <c r="C78" i="1" s="1"/>
  <c r="F77" i="1"/>
  <c r="B78" i="1"/>
  <c r="D78" i="1"/>
  <c r="A79" i="1"/>
  <c r="E78" i="1"/>
  <c r="F78" i="1" l="1"/>
  <c r="G78" i="1"/>
  <c r="C79" i="1" s="1"/>
  <c r="A80" i="1"/>
  <c r="B79" i="1"/>
  <c r="E79" i="1"/>
  <c r="D79" i="1"/>
  <c r="F79" i="1" l="1"/>
  <c r="G79" i="1"/>
  <c r="C80" i="1" s="1"/>
  <c r="A81" i="1"/>
  <c r="D80" i="1"/>
  <c r="E80" i="1"/>
  <c r="B80" i="1"/>
  <c r="F80" i="1" l="1"/>
  <c r="G80" i="1"/>
  <c r="E81" i="1"/>
  <c r="G81" i="1" s="1"/>
  <c r="D81" i="1"/>
  <c r="F81" i="1" s="1"/>
  <c r="A82" i="1"/>
  <c r="C81" i="1"/>
  <c r="B81" i="1"/>
  <c r="B82" i="1" l="1"/>
  <c r="A83" i="1"/>
  <c r="C82" i="1"/>
  <c r="E82" i="1"/>
  <c r="D82" i="1"/>
  <c r="F82" i="1" l="1"/>
  <c r="G82" i="1"/>
  <c r="C83" i="1" s="1"/>
  <c r="E83" i="1"/>
  <c r="D83" i="1"/>
  <c r="B83" i="1"/>
  <c r="A84" i="1"/>
  <c r="F83" i="1" l="1"/>
  <c r="G83" i="1"/>
  <c r="A85" i="1"/>
  <c r="D84" i="1"/>
  <c r="E84" i="1"/>
  <c r="C84" i="1"/>
  <c r="B84" i="1"/>
  <c r="F84" i="1" l="1"/>
  <c r="G84" i="1"/>
  <c r="C85" i="1" s="1"/>
  <c r="E85" i="1"/>
  <c r="A86" i="1"/>
  <c r="B85" i="1"/>
  <c r="D85" i="1"/>
  <c r="F85" i="1" l="1"/>
  <c r="G85" i="1"/>
  <c r="B86" i="1"/>
  <c r="E86" i="1"/>
  <c r="D86" i="1"/>
  <c r="C86" i="1"/>
  <c r="A87" i="1"/>
  <c r="F86" i="1" l="1"/>
  <c r="G86" i="1"/>
  <c r="C87" i="1" s="1"/>
  <c r="E87" i="1"/>
  <c r="D87" i="1"/>
  <c r="A88" i="1"/>
  <c r="B87" i="1"/>
  <c r="G87" i="1" l="1"/>
  <c r="F87" i="1"/>
  <c r="A89" i="1"/>
  <c r="D88" i="1"/>
  <c r="C88" i="1"/>
  <c r="B88" i="1"/>
  <c r="E88" i="1"/>
  <c r="G88" i="1" l="1"/>
  <c r="F88" i="1"/>
  <c r="E89" i="1"/>
  <c r="B89" i="1"/>
  <c r="D89" i="1"/>
  <c r="C89" i="1"/>
  <c r="A90" i="1"/>
  <c r="F89" i="1" l="1"/>
  <c r="G89" i="1"/>
  <c r="C90" i="1" s="1"/>
  <c r="B90" i="1"/>
  <c r="E90" i="1"/>
  <c r="D90" i="1"/>
  <c r="A91" i="1"/>
  <c r="F90" i="1" l="1"/>
  <c r="G90" i="1"/>
  <c r="C91" i="1" s="1"/>
  <c r="A92" i="1"/>
  <c r="D91" i="1"/>
  <c r="E91" i="1"/>
  <c r="B91" i="1"/>
  <c r="F91" i="1" l="1"/>
  <c r="G91" i="1"/>
  <c r="C92" i="1" s="1"/>
  <c r="E92" i="1"/>
  <c r="A93" i="1"/>
  <c r="D92" i="1"/>
  <c r="B92" i="1"/>
  <c r="G92" i="1" l="1"/>
  <c r="C93" i="1" s="1"/>
  <c r="F92" i="1"/>
  <c r="B93" i="1"/>
  <c r="E93" i="1"/>
  <c r="D93" i="1"/>
  <c r="A94" i="1"/>
  <c r="G93" i="1" l="1"/>
  <c r="C94" i="1" s="1"/>
  <c r="F93" i="1"/>
  <c r="E94" i="1"/>
  <c r="D94" i="1"/>
  <c r="B94" i="1"/>
  <c r="A95" i="1"/>
  <c r="F94" i="1" l="1"/>
  <c r="G94" i="1"/>
  <c r="C95" i="1" s="1"/>
  <c r="A96" i="1"/>
  <c r="D95" i="1"/>
  <c r="E95" i="1"/>
  <c r="B95" i="1"/>
  <c r="F95" i="1" l="1"/>
  <c r="G95" i="1"/>
  <c r="E96" i="1"/>
  <c r="B96" i="1"/>
  <c r="D96" i="1"/>
  <c r="C96" i="1"/>
  <c r="A97" i="1"/>
  <c r="F96" i="1" l="1"/>
  <c r="G96" i="1"/>
  <c r="C97" i="1" s="1"/>
  <c r="B97" i="1"/>
  <c r="E97" i="1"/>
  <c r="D97" i="1"/>
  <c r="A98" i="1"/>
  <c r="F97" i="1" l="1"/>
  <c r="G97" i="1"/>
  <c r="C98" i="1" s="1"/>
  <c r="D98" i="1"/>
  <c r="E98" i="1"/>
  <c r="B98" i="1"/>
  <c r="A99" i="1"/>
  <c r="F98" i="1" l="1"/>
  <c r="G98" i="1"/>
  <c r="C99" i="1" s="1"/>
  <c r="A100" i="1"/>
  <c r="D99" i="1"/>
  <c r="B99" i="1"/>
  <c r="E99" i="1"/>
  <c r="F99" i="1" l="1"/>
  <c r="G99" i="1"/>
  <c r="C100" i="1" s="1"/>
  <c r="E100" i="1"/>
  <c r="D100" i="1"/>
  <c r="A101" i="1"/>
  <c r="B100" i="1"/>
  <c r="F100" i="1" l="1"/>
  <c r="G100" i="1"/>
  <c r="C101" i="1" s="1"/>
  <c r="B101" i="1"/>
  <c r="D101" i="1"/>
  <c r="E101" i="1"/>
  <c r="A102" i="1"/>
  <c r="F101" i="1" l="1"/>
  <c r="G101" i="1"/>
  <c r="C102" i="1" s="1"/>
  <c r="A103" i="1"/>
  <c r="B102" i="1"/>
  <c r="E102" i="1"/>
  <c r="D102" i="1"/>
  <c r="F102" i="1" s="1"/>
  <c r="G102" i="1" l="1"/>
  <c r="C103" i="1" s="1"/>
  <c r="A104" i="1"/>
  <c r="D103" i="1"/>
  <c r="E103" i="1"/>
  <c r="B103" i="1"/>
  <c r="F103" i="1" l="1"/>
  <c r="G103" i="1"/>
  <c r="C104" i="1" s="1"/>
  <c r="E104" i="1"/>
  <c r="D104" i="1"/>
  <c r="A105" i="1"/>
  <c r="B104" i="1"/>
  <c r="F104" i="1" l="1"/>
  <c r="G104" i="1"/>
  <c r="C105" i="1" s="1"/>
  <c r="B105" i="1"/>
  <c r="A106" i="1"/>
  <c r="E105" i="1"/>
  <c r="D105" i="1"/>
  <c r="G105" i="1" l="1"/>
  <c r="C106" i="1" s="1"/>
  <c r="F105" i="1"/>
  <c r="A107" i="1"/>
  <c r="E106" i="1"/>
  <c r="D106" i="1"/>
  <c r="B106" i="1"/>
  <c r="F106" i="1" l="1"/>
  <c r="G106" i="1"/>
  <c r="C107" i="1" s="1"/>
  <c r="A108" i="1"/>
  <c r="D107" i="1"/>
  <c r="E107" i="1"/>
  <c r="B107" i="1"/>
  <c r="G107" i="1" l="1"/>
  <c r="C108" i="1" s="1"/>
  <c r="F107" i="1"/>
  <c r="E108" i="1"/>
  <c r="A109" i="1"/>
  <c r="D108" i="1"/>
  <c r="B108" i="1"/>
  <c r="G108" i="1" l="1"/>
  <c r="F108" i="1"/>
  <c r="B109" i="1"/>
  <c r="A110" i="1"/>
  <c r="E109" i="1"/>
  <c r="D109" i="1"/>
  <c r="C109" i="1"/>
  <c r="F109" i="1" l="1"/>
  <c r="G109" i="1"/>
  <c r="C110" i="1" s="1"/>
  <c r="E110" i="1"/>
  <c r="A111" i="1"/>
  <c r="D110" i="1"/>
  <c r="B110" i="1"/>
  <c r="F110" i="1" l="1"/>
  <c r="G110" i="1"/>
  <c r="C111" i="1" s="1"/>
  <c r="A112" i="1"/>
  <c r="D111" i="1"/>
  <c r="E111" i="1"/>
  <c r="B111" i="1"/>
  <c r="F111" i="1" l="1"/>
  <c r="G111" i="1"/>
  <c r="C112" i="1" s="1"/>
  <c r="E112" i="1"/>
  <c r="B112" i="1"/>
  <c r="A113" i="1"/>
  <c r="D112" i="1"/>
  <c r="G112" i="1" l="1"/>
  <c r="F112" i="1"/>
  <c r="B113" i="1"/>
  <c r="E113" i="1"/>
  <c r="A114" i="1"/>
  <c r="D113" i="1"/>
  <c r="C113" i="1"/>
  <c r="F113" i="1" l="1"/>
  <c r="G113" i="1"/>
  <c r="C114" i="1" s="1"/>
  <c r="D114" i="1"/>
  <c r="A115" i="1"/>
  <c r="E114" i="1"/>
  <c r="B114" i="1"/>
  <c r="G114" i="1" l="1"/>
  <c r="C115" i="1" s="1"/>
  <c r="F114" i="1"/>
  <c r="A116" i="1"/>
  <c r="D115" i="1"/>
  <c r="B115" i="1"/>
  <c r="E115" i="1"/>
  <c r="F115" i="1" l="1"/>
  <c r="G115" i="1"/>
  <c r="E116" i="1"/>
  <c r="A117" i="1"/>
  <c r="B116" i="1"/>
  <c r="D116" i="1"/>
  <c r="C116" i="1"/>
  <c r="F116" i="1" l="1"/>
  <c r="G116" i="1"/>
  <c r="C117" i="1" s="1"/>
  <c r="B117" i="1"/>
  <c r="D117" i="1"/>
  <c r="A118" i="1"/>
  <c r="E117" i="1"/>
  <c r="F117" i="1" l="1"/>
  <c r="G117" i="1"/>
  <c r="C118" i="1" s="1"/>
  <c r="A119" i="1"/>
  <c r="B118" i="1"/>
  <c r="E118" i="1"/>
  <c r="D118" i="1"/>
  <c r="F118" i="1" l="1"/>
  <c r="G118" i="1"/>
  <c r="C119" i="1" s="1"/>
  <c r="A120" i="1"/>
  <c r="D119" i="1"/>
  <c r="B119" i="1"/>
  <c r="E119" i="1"/>
  <c r="F119" i="1" l="1"/>
  <c r="G119" i="1"/>
  <c r="E120" i="1"/>
  <c r="D120" i="1"/>
  <c r="A121" i="1"/>
  <c r="B120" i="1"/>
  <c r="C120" i="1"/>
  <c r="F120" i="1" l="1"/>
  <c r="G120" i="1"/>
  <c r="C121" i="1" s="1"/>
  <c r="B121" i="1"/>
  <c r="A122" i="1"/>
  <c r="E121" i="1"/>
  <c r="D121" i="1"/>
  <c r="F121" i="1" l="1"/>
  <c r="G121" i="1"/>
  <c r="C122" i="1" s="1"/>
  <c r="B122" i="1"/>
  <c r="A123" i="1"/>
  <c r="E122" i="1"/>
  <c r="D122" i="1"/>
  <c r="G122" i="1" l="1"/>
  <c r="C123" i="1" s="1"/>
  <c r="F122" i="1"/>
  <c r="A124" i="1"/>
  <c r="D123" i="1"/>
  <c r="E123" i="1"/>
  <c r="B123" i="1"/>
  <c r="F123" i="1" l="1"/>
  <c r="G123" i="1"/>
  <c r="C124" i="1" s="1"/>
  <c r="E124" i="1"/>
  <c r="A125" i="1"/>
  <c r="B124" i="1"/>
  <c r="D124" i="1"/>
  <c r="F124" i="1" l="1"/>
  <c r="G124" i="1"/>
  <c r="C125" i="1" s="1"/>
  <c r="B125" i="1"/>
  <c r="A126" i="1"/>
  <c r="E125" i="1"/>
  <c r="D125" i="1"/>
  <c r="F125" i="1" l="1"/>
  <c r="G125" i="1"/>
  <c r="C126" i="1" s="1"/>
  <c r="E126" i="1"/>
  <c r="B126" i="1"/>
  <c r="A127" i="1"/>
  <c r="D126" i="1"/>
  <c r="F126" i="1" l="1"/>
  <c r="G126" i="1"/>
  <c r="C127" i="1" s="1"/>
  <c r="A128" i="1"/>
  <c r="D127" i="1"/>
  <c r="B127" i="1"/>
  <c r="E127" i="1"/>
  <c r="F127" i="1" l="1"/>
  <c r="G127" i="1"/>
  <c r="C128" i="1" s="1"/>
  <c r="E128" i="1"/>
  <c r="B128" i="1"/>
  <c r="A129" i="1"/>
  <c r="D128" i="1"/>
  <c r="F128" i="1" l="1"/>
  <c r="G128" i="1"/>
  <c r="C129" i="1" s="1"/>
  <c r="B129" i="1"/>
  <c r="E129" i="1"/>
  <c r="A130" i="1"/>
  <c r="D129" i="1"/>
  <c r="F129" i="1" l="1"/>
  <c r="G129" i="1"/>
  <c r="C130" i="1" s="1"/>
  <c r="D130" i="1"/>
  <c r="B130" i="1"/>
  <c r="A131" i="1"/>
  <c r="E130" i="1"/>
  <c r="G130" i="1" l="1"/>
  <c r="C131" i="1" s="1"/>
  <c r="F130" i="1"/>
  <c r="A132" i="1"/>
  <c r="D131" i="1"/>
  <c r="B131" i="1"/>
  <c r="E131" i="1"/>
  <c r="G131" i="1" l="1"/>
  <c r="C132" i="1" s="1"/>
  <c r="F131" i="1"/>
  <c r="E132" i="1"/>
  <c r="A133" i="1"/>
  <c r="B132" i="1"/>
  <c r="D132" i="1"/>
  <c r="F132" i="1" l="1"/>
  <c r="G132" i="1"/>
  <c r="C133" i="1" s="1"/>
  <c r="B133" i="1"/>
  <c r="D133" i="1"/>
  <c r="A134" i="1"/>
  <c r="E133" i="1"/>
  <c r="G133" i="1" l="1"/>
  <c r="C134" i="1" s="1"/>
  <c r="F133" i="1"/>
  <c r="A135" i="1"/>
  <c r="B134" i="1"/>
  <c r="D134" i="1"/>
  <c r="E134" i="1"/>
  <c r="G134" i="1" l="1"/>
  <c r="C135" i="1" s="1"/>
  <c r="F134" i="1"/>
  <c r="A136" i="1"/>
  <c r="D135" i="1"/>
  <c r="B135" i="1"/>
  <c r="E135" i="1"/>
  <c r="F135" i="1" l="1"/>
  <c r="G135" i="1"/>
  <c r="C136" i="1" s="1"/>
  <c r="E136" i="1"/>
  <c r="D136" i="1"/>
  <c r="F136" i="1" s="1"/>
  <c r="A137" i="1"/>
  <c r="B136" i="1"/>
  <c r="G136" i="1" l="1"/>
  <c r="C137" i="1" s="1"/>
  <c r="B137" i="1"/>
  <c r="A138" i="1"/>
  <c r="D137" i="1"/>
  <c r="E137" i="1"/>
  <c r="F137" i="1" l="1"/>
  <c r="G137" i="1"/>
  <c r="C138" i="1" s="1"/>
  <c r="E138" i="1"/>
  <c r="F138" i="1" s="1"/>
  <c r="D138" i="1"/>
  <c r="B138" i="1"/>
  <c r="G138" i="1" l="1"/>
</calcChain>
</file>

<file path=xl/sharedStrings.xml><?xml version="1.0" encoding="utf-8"?>
<sst xmlns="http://schemas.openxmlformats.org/spreadsheetml/2006/main" count="34" uniqueCount="29">
  <si>
    <t>Objekti aadress</t>
  </si>
  <si>
    <t>I. Grafovi tn 21, Narva</t>
  </si>
  <si>
    <t>kuud</t>
  </si>
  <si>
    <t>Investeering</t>
  </si>
  <si>
    <t>EUR (KM-ta)</t>
  </si>
  <si>
    <t>Soetusmaksumus</t>
  </si>
  <si>
    <t>EUR</t>
  </si>
  <si>
    <t>Korraldustasu</t>
  </si>
  <si>
    <t>Ehit.aegne intress</t>
  </si>
  <si>
    <t>Arvestuslik algväärtus</t>
  </si>
  <si>
    <t>Jääkväärtus</t>
  </si>
  <si>
    <t>Jrk nr</t>
  </si>
  <si>
    <t>Kuupäev</t>
  </si>
  <si>
    <t>Algjääk</t>
  </si>
  <si>
    <t>Intress</t>
  </si>
  <si>
    <t>Põhiosa</t>
  </si>
  <si>
    <t>Kap.komponent</t>
  </si>
  <si>
    <t>Lõppjääk</t>
  </si>
  <si>
    <t xml:space="preserve">Lisa 2 Parendustööde kokkuleppele nr 1 </t>
  </si>
  <si>
    <t>Proportsioon</t>
  </si>
  <si>
    <t>Terviseamet</t>
  </si>
  <si>
    <t>m2</t>
  </si>
  <si>
    <t>Üüripind</t>
  </si>
  <si>
    <t>Üüriperioodi algus</t>
  </si>
  <si>
    <t>Üüriperioodi pikkus</t>
  </si>
  <si>
    <t>Üüriperioodi lõpp</t>
  </si>
  <si>
    <t>Intressimäär 2018</t>
  </si>
  <si>
    <t>Kapitalikomponendi LÕPLIK graafik - Terviseameti osa investeeringust</t>
  </si>
  <si>
    <t>üüripind hoones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</si>
</sst>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%"/>
    <numFmt numFmtId="165" formatCode="0.0"/>
    <numFmt numFmtId="167" formatCode="0.0000%"/>
  </numFmts>
  <fonts count="18" x14ac:knownFonts="1">
    <font>
      <sz val="11"/>
      <color theme="1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  <font>
      <sz val="8"/>
      <color rgb="FFFF0000"/>
      <name val="Calibri"/>
      <family val="2"/>
      <charset val="186"/>
      <scheme val="minor"/>
    </font>
    <font>
      <i/>
      <sz val="8"/>
      <color theme="1"/>
      <name val="Calibri"/>
      <family val="2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8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47">
    <xf numFmtId="0" fontId="0" fillId="0" borderId="0" xfId="0"/>
    <xf numFmtId="0" fontId="1" fillId="2" borderId="1" xfId="0" applyFont="1" applyFill="1" applyBorder="1" applyProtection="1">
      <protection locked="0"/>
    </xf>
    <xf numFmtId="0" fontId="1" fillId="2" borderId="2" xfId="0" applyFont="1" applyFill="1" applyBorder="1" applyAlignment="1" applyProtection="1">
      <alignment horizontal="right"/>
    </xf>
    <xf numFmtId="0" fontId="1" fillId="3" borderId="1" xfId="0" applyFont="1" applyFill="1" applyBorder="1" applyAlignment="1" applyProtection="1">
      <alignment horizontal="right"/>
      <protection locked="0"/>
    </xf>
    <xf numFmtId="0" fontId="1" fillId="3" borderId="2" xfId="0" applyFont="1" applyFill="1" applyBorder="1" applyProtection="1"/>
    <xf numFmtId="0" fontId="1" fillId="4" borderId="0" xfId="0" applyFont="1" applyFill="1" applyProtection="1">
      <protection locked="0"/>
    </xf>
    <xf numFmtId="0" fontId="1" fillId="4" borderId="0" xfId="0" applyFont="1" applyFill="1" applyProtection="1"/>
    <xf numFmtId="0" fontId="1" fillId="4" borderId="0" xfId="0" applyFont="1" applyFill="1" applyAlignment="1" applyProtection="1">
      <alignment horizontal="right"/>
    </xf>
    <xf numFmtId="0" fontId="1" fillId="2" borderId="3" xfId="0" applyFont="1" applyFill="1" applyBorder="1" applyProtection="1"/>
    <xf numFmtId="0" fontId="1" fillId="2" borderId="4" xfId="0" applyFont="1" applyFill="1" applyBorder="1" applyAlignment="1" applyProtection="1">
      <alignment horizontal="right"/>
    </xf>
    <xf numFmtId="14" fontId="1" fillId="3" borderId="1" xfId="0" applyNumberFormat="1" applyFont="1" applyFill="1" applyBorder="1" applyAlignment="1" applyProtection="1">
      <alignment horizontal="right"/>
      <protection locked="0"/>
    </xf>
    <xf numFmtId="0" fontId="1" fillId="3" borderId="4" xfId="0" applyFont="1" applyFill="1" applyBorder="1" applyProtection="1"/>
    <xf numFmtId="0" fontId="2" fillId="4" borderId="0" xfId="0" applyFont="1" applyFill="1" applyProtection="1"/>
    <xf numFmtId="0" fontId="1" fillId="2" borderId="1" xfId="0" applyFont="1" applyFill="1" applyBorder="1" applyProtection="1"/>
    <xf numFmtId="4" fontId="1" fillId="3" borderId="3" xfId="0" applyNumberFormat="1" applyFont="1" applyFill="1" applyBorder="1" applyAlignment="1" applyProtection="1">
      <alignment horizontal="right"/>
      <protection locked="0"/>
    </xf>
    <xf numFmtId="0" fontId="1" fillId="2" borderId="5" xfId="0" applyFont="1" applyFill="1" applyBorder="1" applyProtection="1"/>
    <xf numFmtId="0" fontId="1" fillId="2" borderId="6" xfId="0" applyFont="1" applyFill="1" applyBorder="1" applyAlignment="1" applyProtection="1">
      <alignment horizontal="right"/>
    </xf>
    <xf numFmtId="0" fontId="3" fillId="3" borderId="6" xfId="0" applyFont="1" applyFill="1" applyBorder="1" applyAlignment="1" applyProtection="1">
      <alignment horizontal="center"/>
    </xf>
    <xf numFmtId="2" fontId="1" fillId="4" borderId="0" xfId="0" applyNumberFormat="1" applyFont="1" applyFill="1" applyProtection="1"/>
    <xf numFmtId="0" fontId="1" fillId="4" borderId="7" xfId="0" applyFont="1" applyFill="1" applyBorder="1" applyAlignment="1" applyProtection="1">
      <alignment horizontal="center"/>
    </xf>
    <xf numFmtId="0" fontId="1" fillId="4" borderId="0" xfId="0" applyFont="1" applyFill="1" applyAlignment="1" applyProtection="1">
      <alignment horizontal="center"/>
    </xf>
    <xf numFmtId="14" fontId="1" fillId="4" borderId="0" xfId="0" applyNumberFormat="1" applyFont="1" applyFill="1" applyAlignment="1" applyProtection="1">
      <alignment horizontal="center"/>
    </xf>
    <xf numFmtId="4" fontId="1" fillId="4" borderId="0" xfId="0" applyNumberFormat="1" applyFont="1" applyFill="1" applyAlignment="1" applyProtection="1">
      <alignment horizontal="center"/>
    </xf>
    <xf numFmtId="4" fontId="1" fillId="3" borderId="8" xfId="0" applyNumberFormat="1" applyFont="1" applyFill="1" applyBorder="1" applyAlignment="1" applyProtection="1">
      <alignment horizontal="right"/>
      <protection locked="0"/>
    </xf>
    <xf numFmtId="164" fontId="1" fillId="3" borderId="8" xfId="0" applyNumberFormat="1" applyFont="1" applyFill="1" applyBorder="1" applyAlignment="1" applyProtection="1">
      <alignment horizontal="right"/>
      <protection locked="0"/>
    </xf>
    <xf numFmtId="0" fontId="4" fillId="0" borderId="0" xfId="0" applyFont="1"/>
    <xf numFmtId="0" fontId="5" fillId="0" borderId="0" xfId="0" applyFont="1"/>
    <xf numFmtId="0" fontId="7" fillId="0" borderId="0" xfId="0" applyFont="1"/>
    <xf numFmtId="0" fontId="8" fillId="3" borderId="1" xfId="0" applyFont="1" applyFill="1" applyBorder="1" applyAlignment="1" applyProtection="1">
      <alignment horizontal="right"/>
      <protection locked="0"/>
    </xf>
    <xf numFmtId="14" fontId="8" fillId="4" borderId="0" xfId="0" applyNumberFormat="1" applyFont="1" applyFill="1" applyAlignment="1" applyProtection="1">
      <alignment horizontal="center"/>
    </xf>
    <xf numFmtId="0" fontId="9" fillId="0" borderId="7" xfId="0" applyFont="1" applyFill="1" applyBorder="1"/>
    <xf numFmtId="0" fontId="10" fillId="0" borderId="7" xfId="0" applyFont="1" applyFill="1" applyBorder="1" applyAlignment="1">
      <alignment horizontal="right" vertical="center"/>
    </xf>
    <xf numFmtId="0" fontId="11" fillId="0" borderId="0" xfId="0" applyFont="1"/>
    <xf numFmtId="0" fontId="12" fillId="0" borderId="0" xfId="0" applyFont="1"/>
    <xf numFmtId="0" fontId="6" fillId="0" borderId="0" xfId="0" applyFont="1"/>
    <xf numFmtId="165" fontId="10" fillId="0" borderId="7" xfId="0" applyNumberFormat="1" applyFont="1" applyFill="1" applyBorder="1" applyAlignment="1">
      <alignment horizontal="right" vertical="center"/>
    </xf>
    <xf numFmtId="4" fontId="1" fillId="4" borderId="0" xfId="0" applyNumberFormat="1" applyFont="1" applyFill="1" applyProtection="1"/>
    <xf numFmtId="0" fontId="13" fillId="0" borderId="0" xfId="0" applyFont="1"/>
    <xf numFmtId="0" fontId="13" fillId="0" borderId="0" xfId="0" applyFont="1" applyAlignment="1">
      <alignment horizontal="center"/>
    </xf>
    <xf numFmtId="167" fontId="10" fillId="0" borderId="0" xfId="1" applyNumberFormat="1" applyFont="1" applyFill="1"/>
    <xf numFmtId="4" fontId="14" fillId="4" borderId="0" xfId="0" applyNumberFormat="1" applyFont="1" applyFill="1" applyAlignment="1" applyProtection="1">
      <alignment horizontal="center"/>
    </xf>
    <xf numFmtId="0" fontId="15" fillId="0" borderId="7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164" fontId="17" fillId="0" borderId="7" xfId="1" applyNumberFormat="1" applyFont="1" applyFill="1" applyBorder="1"/>
    <xf numFmtId="165" fontId="16" fillId="0" borderId="0" xfId="0" applyNumberFormat="1" applyFont="1" applyFill="1"/>
    <xf numFmtId="0" fontId="16" fillId="0" borderId="0" xfId="0" applyFont="1" applyFill="1"/>
    <xf numFmtId="0" fontId="16" fillId="0" borderId="9" xfId="0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8"/>
  <sheetViews>
    <sheetView tabSelected="1" workbookViewId="0">
      <selection activeCell="L19" sqref="L19"/>
    </sheetView>
  </sheetViews>
  <sheetFormatPr defaultColWidth="9.140625" defaultRowHeight="15" x14ac:dyDescent="0.25"/>
  <cols>
    <col min="1" max="2" width="9.140625" style="34"/>
    <col min="3" max="3" width="14.7109375" style="34" customWidth="1"/>
    <col min="4" max="5" width="9.140625" style="34"/>
    <col min="6" max="6" width="12.42578125" style="34" customWidth="1"/>
    <col min="7" max="7" width="12.5703125" style="34" customWidth="1"/>
    <col min="8" max="8" width="9.140625" style="34"/>
    <col min="9" max="9" width="20.42578125" style="34" customWidth="1"/>
    <col min="10" max="10" width="9.85546875" style="34" customWidth="1"/>
    <col min="11" max="11" width="4.42578125" style="34" customWidth="1"/>
    <col min="12" max="12" width="14.28515625" style="34" customWidth="1"/>
    <col min="13" max="13" width="17.5703125" style="34" customWidth="1"/>
    <col min="14" max="16384" width="9.140625" style="34"/>
  </cols>
  <sheetData>
    <row r="1" spans="1:13" s="25" customFormat="1" ht="12.75" x14ac:dyDescent="0.2">
      <c r="A1" s="25" t="s">
        <v>18</v>
      </c>
    </row>
    <row r="2" spans="1:13" s="26" customFormat="1" ht="15.75" x14ac:dyDescent="0.25">
      <c r="A2" s="33" t="s">
        <v>27</v>
      </c>
      <c r="I2" s="37"/>
      <c r="J2" s="25"/>
      <c r="K2" s="25"/>
      <c r="L2" s="25"/>
      <c r="M2" s="25"/>
    </row>
    <row r="3" spans="1:13" x14ac:dyDescent="0.25">
      <c r="I3" s="27"/>
      <c r="J3" s="26"/>
      <c r="K3" s="26"/>
      <c r="L3" s="26"/>
      <c r="M3" s="26"/>
    </row>
    <row r="4" spans="1:13" x14ac:dyDescent="0.25">
      <c r="A4" s="1"/>
      <c r="B4" s="2" t="s">
        <v>0</v>
      </c>
      <c r="C4" s="28" t="s">
        <v>1</v>
      </c>
      <c r="D4" s="4"/>
      <c r="E4" s="5"/>
      <c r="F4" s="5"/>
      <c r="G4" s="5"/>
      <c r="I4" s="30"/>
      <c r="J4" s="41" t="s">
        <v>22</v>
      </c>
      <c r="K4" s="41"/>
      <c r="L4" s="41" t="s">
        <v>19</v>
      </c>
    </row>
    <row r="5" spans="1:13" x14ac:dyDescent="0.25">
      <c r="A5" s="6"/>
      <c r="B5" s="7"/>
      <c r="C5" s="7"/>
      <c r="D5" s="6"/>
      <c r="E5" s="6"/>
      <c r="F5" s="6"/>
      <c r="G5" s="6"/>
      <c r="I5" s="31" t="s">
        <v>20</v>
      </c>
      <c r="J5" s="35">
        <v>62.5</v>
      </c>
      <c r="K5" s="46" t="s">
        <v>21</v>
      </c>
      <c r="L5" s="43">
        <f>J5/$J$6</f>
        <v>0.15118529269472664</v>
      </c>
    </row>
    <row r="6" spans="1:13" x14ac:dyDescent="0.25">
      <c r="A6" s="8"/>
      <c r="B6" s="9" t="s">
        <v>23</v>
      </c>
      <c r="C6" s="10">
        <v>43132</v>
      </c>
      <c r="D6" s="4"/>
      <c r="E6" s="6"/>
      <c r="F6" s="6"/>
      <c r="G6" s="6"/>
      <c r="I6" s="42" t="s">
        <v>28</v>
      </c>
      <c r="J6" s="44">
        <v>413.40000000000003</v>
      </c>
      <c r="K6" s="45" t="s">
        <v>21</v>
      </c>
      <c r="L6" s="39"/>
    </row>
    <row r="7" spans="1:13" x14ac:dyDescent="0.25">
      <c r="A7" s="8"/>
      <c r="B7" s="9" t="s">
        <v>24</v>
      </c>
      <c r="C7" s="3">
        <v>120</v>
      </c>
      <c r="D7" s="4" t="s">
        <v>2</v>
      </c>
      <c r="E7" s="6"/>
      <c r="F7" s="6"/>
      <c r="G7" s="6"/>
      <c r="I7" s="32"/>
      <c r="J7" s="32"/>
      <c r="K7" s="32"/>
      <c r="L7" s="32"/>
    </row>
    <row r="8" spans="1:13" x14ac:dyDescent="0.25">
      <c r="A8" s="8"/>
      <c r="B8" s="9" t="s">
        <v>25</v>
      </c>
      <c r="C8" s="10">
        <v>46783</v>
      </c>
      <c r="D8" s="11"/>
      <c r="E8" s="6"/>
      <c r="F8" s="12"/>
      <c r="G8" s="6"/>
    </row>
    <row r="9" spans="1:13" x14ac:dyDescent="0.25">
      <c r="A9" s="13"/>
      <c r="B9" s="2" t="s">
        <v>3</v>
      </c>
      <c r="C9" s="14">
        <f>0.15119*219462.7</f>
        <v>33180.565612999999</v>
      </c>
      <c r="D9" s="11" t="s">
        <v>4</v>
      </c>
      <c r="E9" s="6"/>
      <c r="F9" s="6"/>
      <c r="G9" s="6"/>
    </row>
    <row r="10" spans="1:13" x14ac:dyDescent="0.25">
      <c r="A10" s="15"/>
      <c r="B10" s="16" t="s">
        <v>5</v>
      </c>
      <c r="C10" s="14">
        <v>0</v>
      </c>
      <c r="D10" s="11" t="s">
        <v>6</v>
      </c>
      <c r="E10" s="6"/>
      <c r="F10" s="6"/>
      <c r="G10" s="6"/>
      <c r="I10" s="38"/>
    </row>
    <row r="11" spans="1:13" x14ac:dyDescent="0.25">
      <c r="A11" s="15"/>
      <c r="B11" s="16" t="s">
        <v>7</v>
      </c>
      <c r="C11" s="14">
        <f>C9*0.07</f>
        <v>2322.6395929099999</v>
      </c>
      <c r="D11" s="11" t="s">
        <v>6</v>
      </c>
      <c r="E11" s="6"/>
      <c r="F11" s="36"/>
      <c r="G11" s="6"/>
    </row>
    <row r="12" spans="1:13" x14ac:dyDescent="0.25">
      <c r="A12" s="15"/>
      <c r="B12" s="16" t="s">
        <v>8</v>
      </c>
      <c r="C12" s="14">
        <v>0</v>
      </c>
      <c r="D12" s="11" t="s">
        <v>6</v>
      </c>
      <c r="E12" s="6"/>
      <c r="F12" s="6"/>
      <c r="G12" s="6"/>
    </row>
    <row r="13" spans="1:13" x14ac:dyDescent="0.25">
      <c r="A13" s="15"/>
      <c r="B13" s="16" t="s">
        <v>9</v>
      </c>
      <c r="C13" s="14">
        <f>C9+C10+C11</f>
        <v>35503.205205909995</v>
      </c>
      <c r="D13" s="11" t="s">
        <v>6</v>
      </c>
      <c r="E13" s="6"/>
      <c r="F13" s="6"/>
      <c r="G13" s="6"/>
    </row>
    <row r="14" spans="1:13" x14ac:dyDescent="0.25">
      <c r="A14" s="15"/>
      <c r="B14" s="16" t="s">
        <v>10</v>
      </c>
      <c r="C14" s="23">
        <v>0</v>
      </c>
      <c r="D14" s="4" t="s">
        <v>6</v>
      </c>
      <c r="E14" s="6"/>
      <c r="F14" s="6"/>
      <c r="G14" s="6"/>
    </row>
    <row r="15" spans="1:13" x14ac:dyDescent="0.25">
      <c r="A15" s="15"/>
      <c r="B15" s="16" t="s">
        <v>26</v>
      </c>
      <c r="C15" s="24">
        <v>4.2999999999999997E-2</v>
      </c>
      <c r="D15" s="17"/>
      <c r="E15" s="6"/>
      <c r="F15" s="6"/>
      <c r="G15" s="6"/>
    </row>
    <row r="16" spans="1:13" x14ac:dyDescent="0.25">
      <c r="A16" s="6"/>
      <c r="B16" s="6"/>
      <c r="C16" s="18"/>
      <c r="D16" s="6"/>
      <c r="E16" s="6"/>
      <c r="F16" s="6"/>
      <c r="G16" s="6"/>
    </row>
    <row r="17" spans="1:7" x14ac:dyDescent="0.25">
      <c r="A17" s="6"/>
      <c r="B17" s="6"/>
      <c r="C17" s="6"/>
      <c r="D17" s="6"/>
      <c r="E17" s="6"/>
      <c r="F17" s="6"/>
      <c r="G17" s="6"/>
    </row>
    <row r="18" spans="1:7" x14ac:dyDescent="0.25">
      <c r="A18" s="19" t="s">
        <v>11</v>
      </c>
      <c r="B18" s="19" t="s">
        <v>12</v>
      </c>
      <c r="C18" s="19" t="s">
        <v>13</v>
      </c>
      <c r="D18" s="19" t="s">
        <v>14</v>
      </c>
      <c r="E18" s="19" t="s">
        <v>15</v>
      </c>
      <c r="F18" s="19" t="s">
        <v>16</v>
      </c>
      <c r="G18" s="19" t="s">
        <v>17</v>
      </c>
    </row>
    <row r="19" spans="1:7" x14ac:dyDescent="0.25">
      <c r="A19" s="20">
        <f>IF(C7&gt;0,1,"")</f>
        <v>1</v>
      </c>
      <c r="B19" s="29">
        <f>IF(A19="","",C6)</f>
        <v>43132</v>
      </c>
      <c r="C19" s="22">
        <f>IF(A19="","",C13)</f>
        <v>35503.205205909995</v>
      </c>
      <c r="D19" s="22">
        <f>IF(A19="","",IPMT(C15/12,A19,C7,-C13,C14,0))</f>
        <v>127.2198186545108</v>
      </c>
      <c r="E19" s="22">
        <f>IF(A19="","",PPMT($C$15/12,A19,$C$7,-$C$13,$C$14,0))</f>
        <v>237.31655034609039</v>
      </c>
      <c r="F19" s="40">
        <f>IF(A19="","",SUM(D19:E19))</f>
        <v>364.53636900060121</v>
      </c>
      <c r="G19" s="22">
        <f>IF(A19="","",SUM(C19)-SUM(E19))</f>
        <v>35265.888655563904</v>
      </c>
    </row>
    <row r="20" spans="1:7" x14ac:dyDescent="0.25">
      <c r="A20" s="20">
        <f>IF(A19="","",IF(SUM(A19)+1&lt;=C7,SUM(A19)+1,""))</f>
        <v>2</v>
      </c>
      <c r="B20" s="21">
        <f>IF(A20="","",EDATE(B19,1))</f>
        <v>43160</v>
      </c>
      <c r="C20" s="22">
        <f>IF(A20="","",G19)</f>
        <v>35265.888655563904</v>
      </c>
      <c r="D20" s="22">
        <f>IF(A20="","",IPMT($C$15/12,$A$20,$C$7,-$C$13,$C$14,0))</f>
        <v>126.369434349104</v>
      </c>
      <c r="E20" s="22">
        <f t="shared" ref="E20:E83" si="0">IF(A20="","",PPMT($C$15/12,A20,$C$7,-$C$13,$C$14,0))</f>
        <v>238.16693465149723</v>
      </c>
      <c r="F20" s="22">
        <f>IF(A20="","",SUM(D20:E20))</f>
        <v>364.53636900060121</v>
      </c>
      <c r="G20" s="22">
        <f>IF(A20="","",SUM(C20)-SUM(E20))</f>
        <v>35027.721720912406</v>
      </c>
    </row>
    <row r="21" spans="1:7" x14ac:dyDescent="0.25">
      <c r="A21" s="20">
        <f>IF(A20="","",IF(SUM(A20)+1&lt;=C7,SUM(A20)+1,""))</f>
        <v>3</v>
      </c>
      <c r="B21" s="21">
        <f t="shared" ref="B21:B84" si="1">IF(A21="","",EDATE(B20,1))</f>
        <v>43191</v>
      </c>
      <c r="C21" s="22">
        <f t="shared" ref="C21:C84" si="2">IF(A21="","",G20)</f>
        <v>35027.721720912406</v>
      </c>
      <c r="D21" s="22">
        <f>IF(A21="","",IPMT($C$15/12,A21,$C$7,-$C$13,$C$14,0))</f>
        <v>125.51600283326944</v>
      </c>
      <c r="E21" s="22">
        <f t="shared" si="0"/>
        <v>239.0203661673317</v>
      </c>
      <c r="F21" s="22">
        <f t="shared" ref="F21:F84" si="3">IF(A21="","",SUM(D21:E21))</f>
        <v>364.53636900060116</v>
      </c>
      <c r="G21" s="22">
        <f t="shared" ref="G21:G84" si="4">IF(A21="","",SUM(C21)-SUM(E21))</f>
        <v>34788.701354745077</v>
      </c>
    </row>
    <row r="22" spans="1:7" x14ac:dyDescent="0.25">
      <c r="A22" s="20">
        <f>IF(A21="","",IF(SUM(A21)+1&lt;=C7,SUM(A21)+1,""))</f>
        <v>4</v>
      </c>
      <c r="B22" s="21">
        <f t="shared" si="1"/>
        <v>43221</v>
      </c>
      <c r="C22" s="22">
        <f t="shared" si="2"/>
        <v>34788.701354745077</v>
      </c>
      <c r="D22" s="22">
        <f t="shared" ref="D22:D85" si="5">IF(A22="","",IPMT($C$15/12,A22,$C$7,-$C$13,$C$14,0))</f>
        <v>124.65951318783654</v>
      </c>
      <c r="E22" s="22">
        <f t="shared" si="0"/>
        <v>239.87685581276469</v>
      </c>
      <c r="F22" s="22">
        <f t="shared" si="3"/>
        <v>364.53636900060121</v>
      </c>
      <c r="G22" s="22">
        <f t="shared" si="4"/>
        <v>34548.824498932314</v>
      </c>
    </row>
    <row r="23" spans="1:7" x14ac:dyDescent="0.25">
      <c r="A23" s="20">
        <f>IF(A22="","",IF(SUM(A22)+1&lt;=C7,SUM(A22)+1,""))</f>
        <v>5</v>
      </c>
      <c r="B23" s="21">
        <f t="shared" si="1"/>
        <v>43252</v>
      </c>
      <c r="C23" s="22">
        <f t="shared" si="2"/>
        <v>34548.824498932314</v>
      </c>
      <c r="D23" s="22">
        <f t="shared" si="5"/>
        <v>123.79995445450744</v>
      </c>
      <c r="E23" s="22">
        <f t="shared" si="0"/>
        <v>240.73641454609376</v>
      </c>
      <c r="F23" s="22">
        <f t="shared" si="3"/>
        <v>364.53636900060121</v>
      </c>
      <c r="G23" s="22">
        <f t="shared" si="4"/>
        <v>34308.088084386218</v>
      </c>
    </row>
    <row r="24" spans="1:7" x14ac:dyDescent="0.25">
      <c r="A24" s="20">
        <f>IF(A23="","",IF(SUM(A23)+1&lt;=C7,SUM(A23)+1,""))</f>
        <v>6</v>
      </c>
      <c r="B24" s="21">
        <f t="shared" si="1"/>
        <v>43282</v>
      </c>
      <c r="C24" s="22">
        <f t="shared" si="2"/>
        <v>34308.088084386218</v>
      </c>
      <c r="D24" s="22">
        <f t="shared" si="5"/>
        <v>122.93731563571727</v>
      </c>
      <c r="E24" s="22">
        <f t="shared" si="0"/>
        <v>241.59905336488393</v>
      </c>
      <c r="F24" s="22">
        <f t="shared" si="3"/>
        <v>364.53636900060121</v>
      </c>
      <c r="G24" s="22">
        <f t="shared" si="4"/>
        <v>34066.48903102133</v>
      </c>
    </row>
    <row r="25" spans="1:7" x14ac:dyDescent="0.25">
      <c r="A25" s="20">
        <f>IF(A24="","",IF(SUM(A24)+1&lt;=C7,SUM(A24)+1,""))</f>
        <v>7</v>
      </c>
      <c r="B25" s="21">
        <f t="shared" si="1"/>
        <v>43313</v>
      </c>
      <c r="C25" s="22">
        <f t="shared" si="2"/>
        <v>34066.48903102133</v>
      </c>
      <c r="D25" s="22">
        <f t="shared" si="5"/>
        <v>122.07158569449311</v>
      </c>
      <c r="E25" s="22">
        <f t="shared" si="0"/>
        <v>242.4647833061081</v>
      </c>
      <c r="F25" s="22">
        <f t="shared" si="3"/>
        <v>364.53636900060121</v>
      </c>
      <c r="G25" s="22">
        <f t="shared" si="4"/>
        <v>33824.024247715221</v>
      </c>
    </row>
    <row r="26" spans="1:7" x14ac:dyDescent="0.25">
      <c r="A26" s="20">
        <f>IF(A25="","",IF(SUM(A25)+1&lt;=C7,SUM(A25)+1,""))</f>
        <v>8</v>
      </c>
      <c r="B26" s="21">
        <f t="shared" si="1"/>
        <v>43344</v>
      </c>
      <c r="C26" s="22">
        <f t="shared" si="2"/>
        <v>33824.024247715221</v>
      </c>
      <c r="D26" s="22">
        <f t="shared" si="5"/>
        <v>121.20275355431289</v>
      </c>
      <c r="E26" s="22">
        <f t="shared" si="0"/>
        <v>243.33361544628829</v>
      </c>
      <c r="F26" s="22">
        <f t="shared" si="3"/>
        <v>364.53636900060121</v>
      </c>
      <c r="G26" s="22">
        <f t="shared" si="4"/>
        <v>33580.690632268932</v>
      </c>
    </row>
    <row r="27" spans="1:7" x14ac:dyDescent="0.25">
      <c r="A27" s="20">
        <f>IF(A26="","",IF(SUM(A26)+1&lt;=C7,SUM(A26)+1,""))</f>
        <v>9</v>
      </c>
      <c r="B27" s="21">
        <f t="shared" si="1"/>
        <v>43374</v>
      </c>
      <c r="C27" s="22">
        <f t="shared" si="2"/>
        <v>33580.690632268932</v>
      </c>
      <c r="D27" s="22">
        <f t="shared" si="5"/>
        <v>120.33080809896371</v>
      </c>
      <c r="E27" s="22">
        <f t="shared" si="0"/>
        <v>244.20556090163748</v>
      </c>
      <c r="F27" s="22">
        <f t="shared" si="3"/>
        <v>364.53636900060121</v>
      </c>
      <c r="G27" s="22">
        <f t="shared" si="4"/>
        <v>33336.485071367293</v>
      </c>
    </row>
    <row r="28" spans="1:7" x14ac:dyDescent="0.25">
      <c r="A28" s="20">
        <f>IF(A27="","",IF(SUM(A27)+1&lt;=C7,SUM(A27)+1,""))</f>
        <v>10</v>
      </c>
      <c r="B28" s="21">
        <f t="shared" si="1"/>
        <v>43405</v>
      </c>
      <c r="C28" s="22">
        <f t="shared" si="2"/>
        <v>33336.485071367293</v>
      </c>
      <c r="D28" s="22">
        <f t="shared" si="5"/>
        <v>119.45573817239951</v>
      </c>
      <c r="E28" s="22">
        <f t="shared" si="0"/>
        <v>245.08063082820169</v>
      </c>
      <c r="F28" s="22">
        <f t="shared" si="3"/>
        <v>364.53636900060121</v>
      </c>
      <c r="G28" s="22">
        <f t="shared" si="4"/>
        <v>33091.404440539089</v>
      </c>
    </row>
    <row r="29" spans="1:7" x14ac:dyDescent="0.25">
      <c r="A29" s="20">
        <f>IF(A28="","",IF(SUM(A28)+1&lt;=C7,SUM(A28)+1,""))</f>
        <v>11</v>
      </c>
      <c r="B29" s="21">
        <f t="shared" si="1"/>
        <v>43435</v>
      </c>
      <c r="C29" s="22">
        <f t="shared" si="2"/>
        <v>33091.404440539089</v>
      </c>
      <c r="D29" s="22">
        <f t="shared" si="5"/>
        <v>118.57753257859844</v>
      </c>
      <c r="E29" s="22">
        <f t="shared" si="0"/>
        <v>245.95883642200278</v>
      </c>
      <c r="F29" s="22">
        <f t="shared" si="3"/>
        <v>364.53636900060121</v>
      </c>
      <c r="G29" s="22">
        <f t="shared" si="4"/>
        <v>32845.445604117085</v>
      </c>
    </row>
    <row r="30" spans="1:7" x14ac:dyDescent="0.25">
      <c r="A30" s="20">
        <f>IF(A29="","",IF(SUM(A29)+1&lt;=C7,SUM(A29)+1,""))</f>
        <v>12</v>
      </c>
      <c r="B30" s="21">
        <f t="shared" si="1"/>
        <v>43466</v>
      </c>
      <c r="C30" s="22">
        <f t="shared" si="2"/>
        <v>32845.445604117085</v>
      </c>
      <c r="D30" s="22">
        <f t="shared" si="5"/>
        <v>117.69618008141961</v>
      </c>
      <c r="E30" s="22">
        <f t="shared" si="0"/>
        <v>246.8401889191816</v>
      </c>
      <c r="F30" s="22">
        <f t="shared" si="3"/>
        <v>364.53636900060121</v>
      </c>
      <c r="G30" s="22">
        <f t="shared" si="4"/>
        <v>32598.605415197904</v>
      </c>
    </row>
    <row r="31" spans="1:7" x14ac:dyDescent="0.25">
      <c r="A31" s="20">
        <f>IF(A30="","",IF(SUM(A30)+1&lt;=C7,SUM(A30)+1,""))</f>
        <v>13</v>
      </c>
      <c r="B31" s="21">
        <f t="shared" si="1"/>
        <v>43497</v>
      </c>
      <c r="C31" s="22">
        <f t="shared" si="2"/>
        <v>32598.605415197904</v>
      </c>
      <c r="D31" s="22">
        <f t="shared" si="5"/>
        <v>116.81166940445918</v>
      </c>
      <c r="E31" s="22">
        <f t="shared" si="0"/>
        <v>247.72469959614202</v>
      </c>
      <c r="F31" s="22">
        <f t="shared" si="3"/>
        <v>364.53636900060121</v>
      </c>
      <c r="G31" s="22">
        <f t="shared" si="4"/>
        <v>32350.880715601761</v>
      </c>
    </row>
    <row r="32" spans="1:7" x14ac:dyDescent="0.25">
      <c r="A32" s="20">
        <f>IF(A31="","",IF(SUM(A31)+1&lt;=C7,SUM(A31)+1,""))</f>
        <v>14</v>
      </c>
      <c r="B32" s="21">
        <f t="shared" si="1"/>
        <v>43525</v>
      </c>
      <c r="C32" s="22">
        <f t="shared" si="2"/>
        <v>32350.880715601761</v>
      </c>
      <c r="D32" s="22">
        <f t="shared" si="5"/>
        <v>115.92398923090636</v>
      </c>
      <c r="E32" s="22">
        <f t="shared" si="0"/>
        <v>248.61237976969488</v>
      </c>
      <c r="F32" s="22">
        <f t="shared" si="3"/>
        <v>364.53636900060121</v>
      </c>
      <c r="G32" s="22">
        <f t="shared" si="4"/>
        <v>32102.268335832065</v>
      </c>
    </row>
    <row r="33" spans="1:7" x14ac:dyDescent="0.25">
      <c r="A33" s="20">
        <f>IF(A32="","",IF(SUM(A32)+1&lt;=C7,SUM(A32)+1,""))</f>
        <v>15</v>
      </c>
      <c r="B33" s="21">
        <f t="shared" si="1"/>
        <v>43556</v>
      </c>
      <c r="C33" s="22">
        <f t="shared" si="2"/>
        <v>32102.268335832065</v>
      </c>
      <c r="D33" s="22">
        <f t="shared" si="5"/>
        <v>115.03312820339826</v>
      </c>
      <c r="E33" s="22">
        <f t="shared" si="0"/>
        <v>249.50324079720295</v>
      </c>
      <c r="F33" s="22">
        <f t="shared" si="3"/>
        <v>364.53636900060121</v>
      </c>
      <c r="G33" s="22">
        <f t="shared" si="4"/>
        <v>31852.765095034862</v>
      </c>
    </row>
    <row r="34" spans="1:7" x14ac:dyDescent="0.25">
      <c r="A34" s="20">
        <f>IF(A33="","",IF(SUM(A33)+1&lt;=C7,SUM(A33)+1,""))</f>
        <v>16</v>
      </c>
      <c r="B34" s="21">
        <f t="shared" si="1"/>
        <v>43586</v>
      </c>
      <c r="C34" s="22">
        <f t="shared" si="2"/>
        <v>31852.765095034862</v>
      </c>
      <c r="D34" s="22">
        <f t="shared" si="5"/>
        <v>114.13907492387497</v>
      </c>
      <c r="E34" s="22">
        <f t="shared" si="0"/>
        <v>250.39729407672624</v>
      </c>
      <c r="F34" s="22">
        <f t="shared" si="3"/>
        <v>364.53636900060121</v>
      </c>
      <c r="G34" s="22">
        <f t="shared" si="4"/>
        <v>31602.367800958134</v>
      </c>
    </row>
    <row r="35" spans="1:7" x14ac:dyDescent="0.25">
      <c r="A35" s="20">
        <f>IF(A34="","",IF(SUM(A34)+1&lt;=C7,SUM(A34)+1,""))</f>
        <v>17</v>
      </c>
      <c r="B35" s="21">
        <f t="shared" si="1"/>
        <v>43617</v>
      </c>
      <c r="C35" s="22">
        <f t="shared" si="2"/>
        <v>31602.367800958134</v>
      </c>
      <c r="D35" s="22">
        <f t="shared" si="5"/>
        <v>113.24181795343337</v>
      </c>
      <c r="E35" s="22">
        <f t="shared" si="0"/>
        <v>251.2945510471678</v>
      </c>
      <c r="F35" s="22">
        <f t="shared" si="3"/>
        <v>364.53636900060116</v>
      </c>
      <c r="G35" s="22">
        <f t="shared" si="4"/>
        <v>31351.073249910965</v>
      </c>
    </row>
    <row r="36" spans="1:7" x14ac:dyDescent="0.25">
      <c r="A36" s="20">
        <f>IF(A35="","",IF(SUM(A35)+1&lt;=C7,SUM(A35)+1,""))</f>
        <v>18</v>
      </c>
      <c r="B36" s="21">
        <f t="shared" si="1"/>
        <v>43647</v>
      </c>
      <c r="C36" s="22">
        <f t="shared" si="2"/>
        <v>31351.073249910965</v>
      </c>
      <c r="D36" s="22">
        <f t="shared" si="5"/>
        <v>112.34134581218102</v>
      </c>
      <c r="E36" s="22">
        <f t="shared" si="0"/>
        <v>252.19502318842024</v>
      </c>
      <c r="F36" s="22">
        <f t="shared" si="3"/>
        <v>364.53636900060127</v>
      </c>
      <c r="G36" s="22">
        <f t="shared" si="4"/>
        <v>31098.878226722547</v>
      </c>
    </row>
    <row r="37" spans="1:7" x14ac:dyDescent="0.25">
      <c r="A37" s="20">
        <f>IF(A36="","",IF(SUM(A36)+1&lt;=C7,SUM(A36)+1,""))</f>
        <v>19</v>
      </c>
      <c r="B37" s="21">
        <f t="shared" si="1"/>
        <v>43678</v>
      </c>
      <c r="C37" s="22">
        <f t="shared" si="2"/>
        <v>31098.878226722547</v>
      </c>
      <c r="D37" s="22">
        <f t="shared" si="5"/>
        <v>111.43764697908917</v>
      </c>
      <c r="E37" s="22">
        <f t="shared" si="0"/>
        <v>253.09872202151203</v>
      </c>
      <c r="F37" s="22">
        <f t="shared" si="3"/>
        <v>364.53636900060121</v>
      </c>
      <c r="G37" s="22">
        <f t="shared" si="4"/>
        <v>30845.779504701033</v>
      </c>
    </row>
    <row r="38" spans="1:7" x14ac:dyDescent="0.25">
      <c r="A38" s="20">
        <f>IF(A37="","",IF(SUM(A37)+1&lt;=C7,SUM(A37)+1,""))</f>
        <v>20</v>
      </c>
      <c r="B38" s="21">
        <f t="shared" si="1"/>
        <v>43709</v>
      </c>
      <c r="C38" s="22">
        <f t="shared" si="2"/>
        <v>30845.779504701033</v>
      </c>
      <c r="D38" s="22">
        <f t="shared" si="5"/>
        <v>110.53070989184543</v>
      </c>
      <c r="E38" s="22">
        <f t="shared" si="0"/>
        <v>254.00565910875582</v>
      </c>
      <c r="F38" s="22">
        <f t="shared" si="3"/>
        <v>364.53636900060127</v>
      </c>
      <c r="G38" s="22">
        <f t="shared" si="4"/>
        <v>30591.773845592277</v>
      </c>
    </row>
    <row r="39" spans="1:7" x14ac:dyDescent="0.25">
      <c r="A39" s="20">
        <f>IF(A38="","",IF(SUM(A38)+1&lt;=C7,SUM(A38)+1,""))</f>
        <v>21</v>
      </c>
      <c r="B39" s="21">
        <f t="shared" si="1"/>
        <v>43739</v>
      </c>
      <c r="C39" s="22">
        <f t="shared" si="2"/>
        <v>30591.773845592277</v>
      </c>
      <c r="D39" s="22">
        <f t="shared" si="5"/>
        <v>109.62052294670571</v>
      </c>
      <c r="E39" s="22">
        <f t="shared" si="0"/>
        <v>254.91584605389551</v>
      </c>
      <c r="F39" s="22">
        <f t="shared" si="3"/>
        <v>364.53636900060121</v>
      </c>
      <c r="G39" s="22">
        <f t="shared" si="4"/>
        <v>30336.857999538381</v>
      </c>
    </row>
    <row r="40" spans="1:7" x14ac:dyDescent="0.25">
      <c r="A40" s="20">
        <f>IF(A39="","",IF(SUM(A39)+1&lt;=C7,SUM(A39)+1,""))</f>
        <v>22</v>
      </c>
      <c r="B40" s="21">
        <f t="shared" si="1"/>
        <v>43770</v>
      </c>
      <c r="C40" s="22">
        <f t="shared" si="2"/>
        <v>30336.857999538381</v>
      </c>
      <c r="D40" s="22">
        <f t="shared" si="5"/>
        <v>108.70707449834593</v>
      </c>
      <c r="E40" s="22">
        <f t="shared" si="0"/>
        <v>255.82929450225527</v>
      </c>
      <c r="F40" s="22">
        <f t="shared" si="3"/>
        <v>364.53636900060121</v>
      </c>
      <c r="G40" s="22">
        <f t="shared" si="4"/>
        <v>30081.028705036126</v>
      </c>
    </row>
    <row r="41" spans="1:7" x14ac:dyDescent="0.25">
      <c r="A41" s="20">
        <f>IF(A40="","",IF(SUM(A40)+1&lt;=C7,SUM(A40)+1,""))</f>
        <v>23</v>
      </c>
      <c r="B41" s="21">
        <f t="shared" si="1"/>
        <v>43800</v>
      </c>
      <c r="C41" s="22">
        <f t="shared" si="2"/>
        <v>30081.028705036126</v>
      </c>
      <c r="D41" s="22">
        <f t="shared" si="5"/>
        <v>107.79035285971285</v>
      </c>
      <c r="E41" s="22">
        <f t="shared" si="0"/>
        <v>256.7460161408884</v>
      </c>
      <c r="F41" s="22">
        <f t="shared" si="3"/>
        <v>364.53636900060127</v>
      </c>
      <c r="G41" s="22">
        <f t="shared" si="4"/>
        <v>29824.282688895237</v>
      </c>
    </row>
    <row r="42" spans="1:7" x14ac:dyDescent="0.25">
      <c r="A42" s="20">
        <f>IF(A41="","",IF(SUM(A41)+1&lt;=C7,SUM(A41)+1,""))</f>
        <v>24</v>
      </c>
      <c r="B42" s="21">
        <f t="shared" si="1"/>
        <v>43831</v>
      </c>
      <c r="C42" s="22">
        <f t="shared" si="2"/>
        <v>29824.282688895237</v>
      </c>
      <c r="D42" s="22">
        <f t="shared" si="5"/>
        <v>106.87034630187466</v>
      </c>
      <c r="E42" s="22">
        <f t="shared" si="0"/>
        <v>257.66602269872658</v>
      </c>
      <c r="F42" s="22">
        <f t="shared" si="3"/>
        <v>364.53636900060121</v>
      </c>
      <c r="G42" s="22">
        <f t="shared" si="4"/>
        <v>29566.616666196511</v>
      </c>
    </row>
    <row r="43" spans="1:7" x14ac:dyDescent="0.25">
      <c r="A43" s="20">
        <f>IF(A42="","",IF(SUM(A42)+1&lt;=C7,SUM(A42)+1,""))</f>
        <v>25</v>
      </c>
      <c r="B43" s="21">
        <f t="shared" si="1"/>
        <v>43862</v>
      </c>
      <c r="C43" s="22">
        <f t="shared" si="2"/>
        <v>29566.616666196511</v>
      </c>
      <c r="D43" s="22">
        <f t="shared" si="5"/>
        <v>105.94704305387089</v>
      </c>
      <c r="E43" s="22">
        <f t="shared" si="0"/>
        <v>258.5893259467303</v>
      </c>
      <c r="F43" s="22">
        <f t="shared" si="3"/>
        <v>364.53636900060121</v>
      </c>
      <c r="G43" s="22">
        <f t="shared" si="4"/>
        <v>29308.027340249781</v>
      </c>
    </row>
    <row r="44" spans="1:7" x14ac:dyDescent="0.25">
      <c r="A44" s="20">
        <f>IF(A43="","",IF(SUM(A43)+1&lt;=C7,SUM(A43)+1,""))</f>
        <v>26</v>
      </c>
      <c r="B44" s="21">
        <f t="shared" si="1"/>
        <v>43891</v>
      </c>
      <c r="C44" s="22">
        <f t="shared" si="2"/>
        <v>29308.027340249781</v>
      </c>
      <c r="D44" s="22">
        <f t="shared" si="5"/>
        <v>105.02043130256175</v>
      </c>
      <c r="E44" s="22">
        <f t="shared" si="0"/>
        <v>259.51593769803947</v>
      </c>
      <c r="F44" s="22">
        <f t="shared" si="3"/>
        <v>364.53636900060121</v>
      </c>
      <c r="G44" s="22">
        <f t="shared" si="4"/>
        <v>29048.51140255174</v>
      </c>
    </row>
    <row r="45" spans="1:7" x14ac:dyDescent="0.25">
      <c r="A45" s="20">
        <f>IF(A44="","",IF(SUM(A44)+1&lt;=C7,SUM(A44)+1,""))</f>
        <v>27</v>
      </c>
      <c r="B45" s="21">
        <f t="shared" si="1"/>
        <v>43922</v>
      </c>
      <c r="C45" s="22">
        <f t="shared" si="2"/>
        <v>29048.51140255174</v>
      </c>
      <c r="D45" s="22">
        <f t="shared" si="5"/>
        <v>104.09049919247713</v>
      </c>
      <c r="E45" s="22">
        <f t="shared" si="0"/>
        <v>260.44586980812409</v>
      </c>
      <c r="F45" s="22">
        <f t="shared" si="3"/>
        <v>364.53636900060121</v>
      </c>
      <c r="G45" s="22">
        <f t="shared" si="4"/>
        <v>28788.065532743614</v>
      </c>
    </row>
    <row r="46" spans="1:7" x14ac:dyDescent="0.25">
      <c r="A46" s="20">
        <f>IF(A45="","",IF(SUM(A45)+1&lt;=C7,SUM(A45)+1,""))</f>
        <v>28</v>
      </c>
      <c r="B46" s="21">
        <f t="shared" si="1"/>
        <v>43952</v>
      </c>
      <c r="C46" s="22">
        <f t="shared" si="2"/>
        <v>28788.065532743614</v>
      </c>
      <c r="D46" s="22">
        <f t="shared" si="5"/>
        <v>103.15723482566467</v>
      </c>
      <c r="E46" s="22">
        <f t="shared" si="0"/>
        <v>261.37913417493655</v>
      </c>
      <c r="F46" s="22">
        <f t="shared" si="3"/>
        <v>364.53636900060121</v>
      </c>
      <c r="G46" s="22">
        <f t="shared" si="4"/>
        <v>28526.68639856868</v>
      </c>
    </row>
    <row r="47" spans="1:7" x14ac:dyDescent="0.25">
      <c r="A47" s="20">
        <f>IF(A46="","",IF(SUM(A46)+1&lt;=C7,SUM(A46)+1,""))</f>
        <v>29</v>
      </c>
      <c r="B47" s="21">
        <f t="shared" si="1"/>
        <v>43983</v>
      </c>
      <c r="C47" s="22">
        <f t="shared" si="2"/>
        <v>28526.68639856868</v>
      </c>
      <c r="D47" s="22">
        <f t="shared" si="5"/>
        <v>102.2206262615378</v>
      </c>
      <c r="E47" s="22">
        <f t="shared" si="0"/>
        <v>262.31574273906341</v>
      </c>
      <c r="F47" s="22">
        <f t="shared" si="3"/>
        <v>364.53636900060121</v>
      </c>
      <c r="G47" s="22">
        <f t="shared" si="4"/>
        <v>28264.370655829614</v>
      </c>
    </row>
    <row r="48" spans="1:7" x14ac:dyDescent="0.25">
      <c r="A48" s="20">
        <f>IF(A47="","",IF(SUM(A47)+1&lt;=C7,SUM(A47)+1,""))</f>
        <v>30</v>
      </c>
      <c r="B48" s="21">
        <f t="shared" si="1"/>
        <v>44013</v>
      </c>
      <c r="C48" s="22">
        <f t="shared" si="2"/>
        <v>28264.370655829614</v>
      </c>
      <c r="D48" s="22">
        <f t="shared" si="5"/>
        <v>101.28066151672284</v>
      </c>
      <c r="E48" s="22">
        <f t="shared" si="0"/>
        <v>263.25570748387833</v>
      </c>
      <c r="F48" s="22">
        <f t="shared" si="3"/>
        <v>364.53636900060116</v>
      </c>
      <c r="G48" s="22">
        <f t="shared" si="4"/>
        <v>28001.114948345738</v>
      </c>
    </row>
    <row r="49" spans="1:7" x14ac:dyDescent="0.25">
      <c r="A49" s="20">
        <f>IF(A48="","",IF(SUM(A48)+1&lt;=C7,SUM(A48)+1,""))</f>
        <v>31</v>
      </c>
      <c r="B49" s="21">
        <f t="shared" si="1"/>
        <v>44044</v>
      </c>
      <c r="C49" s="22">
        <f t="shared" si="2"/>
        <v>28001.114948345738</v>
      </c>
      <c r="D49" s="22">
        <f t="shared" si="5"/>
        <v>100.33732856490562</v>
      </c>
      <c r="E49" s="22">
        <f t="shared" si="0"/>
        <v>264.19904043569562</v>
      </c>
      <c r="F49" s="22">
        <f t="shared" si="3"/>
        <v>364.53636900060121</v>
      </c>
      <c r="G49" s="22">
        <f t="shared" si="4"/>
        <v>27736.915907910043</v>
      </c>
    </row>
    <row r="50" spans="1:7" x14ac:dyDescent="0.25">
      <c r="A50" s="20">
        <f>IF(A49="","",IF(SUM(A49)+1&lt;=C7,SUM(A49)+1,""))</f>
        <v>32</v>
      </c>
      <c r="B50" s="21">
        <f t="shared" si="1"/>
        <v>44075</v>
      </c>
      <c r="C50" s="22">
        <f t="shared" si="2"/>
        <v>27736.915907910043</v>
      </c>
      <c r="D50" s="22">
        <f t="shared" si="5"/>
        <v>99.390615336677698</v>
      </c>
      <c r="E50" s="22">
        <f t="shared" si="0"/>
        <v>265.14575366392347</v>
      </c>
      <c r="F50" s="22">
        <f t="shared" si="3"/>
        <v>364.53636900060116</v>
      </c>
      <c r="G50" s="22">
        <f t="shared" si="4"/>
        <v>27471.770154246118</v>
      </c>
    </row>
    <row r="51" spans="1:7" x14ac:dyDescent="0.25">
      <c r="A51" s="20">
        <f>IF(A50="","",IF(SUM(A50)+1&lt;=C7,SUM(A50)+1,""))</f>
        <v>33</v>
      </c>
      <c r="B51" s="21">
        <f t="shared" si="1"/>
        <v>44105</v>
      </c>
      <c r="C51" s="22">
        <f t="shared" si="2"/>
        <v>27471.770154246118</v>
      </c>
      <c r="D51" s="22">
        <f t="shared" si="5"/>
        <v>98.440509719381978</v>
      </c>
      <c r="E51" s="22">
        <f t="shared" si="0"/>
        <v>266.09585928121925</v>
      </c>
      <c r="F51" s="22">
        <f t="shared" si="3"/>
        <v>364.53636900060121</v>
      </c>
      <c r="G51" s="22">
        <f t="shared" si="4"/>
        <v>27205.674294964898</v>
      </c>
    </row>
    <row r="52" spans="1:7" x14ac:dyDescent="0.25">
      <c r="A52" s="20">
        <f>IF(A51="","",IF(SUM(A51)+1&lt;=C7,SUM(A51)+1,""))</f>
        <v>34</v>
      </c>
      <c r="B52" s="21">
        <f t="shared" si="1"/>
        <v>44136</v>
      </c>
      <c r="C52" s="22">
        <f t="shared" si="2"/>
        <v>27205.674294964898</v>
      </c>
      <c r="D52" s="22">
        <f t="shared" si="5"/>
        <v>97.486999556957613</v>
      </c>
      <c r="E52" s="22">
        <f t="shared" si="0"/>
        <v>267.04936944364357</v>
      </c>
      <c r="F52" s="22">
        <f t="shared" si="3"/>
        <v>364.53636900060121</v>
      </c>
      <c r="G52" s="22">
        <f t="shared" si="4"/>
        <v>26938.624925521253</v>
      </c>
    </row>
    <row r="53" spans="1:7" x14ac:dyDescent="0.25">
      <c r="A53" s="20">
        <f>IF(A52="","",IF(SUM(A52)+1&lt;=C7,SUM(A52)+1,""))</f>
        <v>35</v>
      </c>
      <c r="B53" s="21">
        <f t="shared" si="1"/>
        <v>44166</v>
      </c>
      <c r="C53" s="22">
        <f t="shared" si="2"/>
        <v>26938.624925521253</v>
      </c>
      <c r="D53" s="22">
        <f t="shared" si="5"/>
        <v>96.530072649784557</v>
      </c>
      <c r="E53" s="22">
        <f t="shared" si="0"/>
        <v>268.00629635081663</v>
      </c>
      <c r="F53" s="22">
        <f t="shared" si="3"/>
        <v>364.53636900060121</v>
      </c>
      <c r="G53" s="22">
        <f t="shared" si="4"/>
        <v>26670.618629170436</v>
      </c>
    </row>
    <row r="54" spans="1:7" x14ac:dyDescent="0.25">
      <c r="A54" s="20">
        <f>IF(A53="","",IF(SUM(A53)+1&lt;=C7,SUM(A53)+1,""))</f>
        <v>36</v>
      </c>
      <c r="B54" s="21">
        <f t="shared" si="1"/>
        <v>44197</v>
      </c>
      <c r="C54" s="22">
        <f t="shared" si="2"/>
        <v>26670.618629170436</v>
      </c>
      <c r="D54" s="22">
        <f t="shared" si="5"/>
        <v>95.569716754527462</v>
      </c>
      <c r="E54" s="22">
        <f t="shared" si="0"/>
        <v>268.96665224607375</v>
      </c>
      <c r="F54" s="22">
        <f t="shared" si="3"/>
        <v>364.53636900060121</v>
      </c>
      <c r="G54" s="22">
        <f t="shared" si="4"/>
        <v>26401.651976924364</v>
      </c>
    </row>
    <row r="55" spans="1:7" x14ac:dyDescent="0.25">
      <c r="A55" s="20">
        <f>IF(A54="","",IF(SUM(A54)+1&lt;=C7,SUM(A54)+1,""))</f>
        <v>37</v>
      </c>
      <c r="B55" s="21">
        <f t="shared" si="1"/>
        <v>44228</v>
      </c>
      <c r="C55" s="22">
        <f t="shared" si="2"/>
        <v>26401.651976924364</v>
      </c>
      <c r="D55" s="22">
        <f t="shared" si="5"/>
        <v>94.605919583979045</v>
      </c>
      <c r="E55" s="22">
        <f t="shared" si="0"/>
        <v>269.9304494166222</v>
      </c>
      <c r="F55" s="22">
        <f t="shared" si="3"/>
        <v>364.53636900060121</v>
      </c>
      <c r="G55" s="22">
        <f t="shared" si="4"/>
        <v>26131.721527507743</v>
      </c>
    </row>
    <row r="56" spans="1:7" x14ac:dyDescent="0.25">
      <c r="A56" s="20">
        <f>IF(A55="","",IF(SUM(A55)+1&lt;=C7,SUM(A55)+1,""))</f>
        <v>38</v>
      </c>
      <c r="B56" s="21">
        <f t="shared" si="1"/>
        <v>44256</v>
      </c>
      <c r="C56" s="22">
        <f t="shared" si="2"/>
        <v>26131.721527507743</v>
      </c>
      <c r="D56" s="22">
        <f t="shared" si="5"/>
        <v>93.6386688069028</v>
      </c>
      <c r="E56" s="22">
        <f t="shared" si="0"/>
        <v>270.89770019369843</v>
      </c>
      <c r="F56" s="22">
        <f t="shared" si="3"/>
        <v>364.53636900060121</v>
      </c>
      <c r="G56" s="22">
        <f t="shared" si="4"/>
        <v>25860.823827314045</v>
      </c>
    </row>
    <row r="57" spans="1:7" x14ac:dyDescent="0.25">
      <c r="A57" s="20">
        <f>IF(A56="","",IF(SUM(A56)+1&lt;=C7,SUM(A56)+1,""))</f>
        <v>39</v>
      </c>
      <c r="B57" s="21">
        <f t="shared" si="1"/>
        <v>44287</v>
      </c>
      <c r="C57" s="22">
        <f t="shared" si="2"/>
        <v>25860.823827314045</v>
      </c>
      <c r="D57" s="22">
        <f t="shared" si="5"/>
        <v>92.667952047875389</v>
      </c>
      <c r="E57" s="22">
        <f t="shared" si="0"/>
        <v>271.86841695272585</v>
      </c>
      <c r="F57" s="22">
        <f t="shared" si="3"/>
        <v>364.53636900060121</v>
      </c>
      <c r="G57" s="22">
        <f t="shared" si="4"/>
        <v>25588.955410361319</v>
      </c>
    </row>
    <row r="58" spans="1:7" x14ac:dyDescent="0.25">
      <c r="A58" s="20">
        <f>IF(A57="","",IF(SUM(A57)+1&lt;=C7,SUM(A57)+1,""))</f>
        <v>40</v>
      </c>
      <c r="B58" s="21">
        <f t="shared" si="1"/>
        <v>44317</v>
      </c>
      <c r="C58" s="22">
        <f t="shared" si="2"/>
        <v>25588.955410361319</v>
      </c>
      <c r="D58" s="22">
        <f t="shared" si="5"/>
        <v>91.693756887128117</v>
      </c>
      <c r="E58" s="22">
        <f t="shared" si="0"/>
        <v>272.84261211347308</v>
      </c>
      <c r="F58" s="22">
        <f t="shared" si="3"/>
        <v>364.53636900060121</v>
      </c>
      <c r="G58" s="22">
        <f t="shared" si="4"/>
        <v>25316.112798247847</v>
      </c>
    </row>
    <row r="59" spans="1:7" x14ac:dyDescent="0.25">
      <c r="A59" s="20">
        <f>IF(A58="","",IF(SUM(A58)+1&lt;=C7,SUM(A58)+1,""))</f>
        <v>41</v>
      </c>
      <c r="B59" s="21">
        <f t="shared" si="1"/>
        <v>44348</v>
      </c>
      <c r="C59" s="22">
        <f t="shared" si="2"/>
        <v>25316.112798247847</v>
      </c>
      <c r="D59" s="22">
        <f t="shared" si="5"/>
        <v>90.716070860388172</v>
      </c>
      <c r="E59" s="22">
        <f t="shared" si="0"/>
        <v>273.82029814021303</v>
      </c>
      <c r="F59" s="22">
        <f t="shared" si="3"/>
        <v>364.53636900060121</v>
      </c>
      <c r="G59" s="22">
        <f t="shared" si="4"/>
        <v>25042.292500107633</v>
      </c>
    </row>
    <row r="60" spans="1:7" x14ac:dyDescent="0.25">
      <c r="A60" s="20">
        <f>IF(A59="","",IF(SUM(A59)+1&lt;=C7,SUM(A59)+1,""))</f>
        <v>42</v>
      </c>
      <c r="B60" s="21">
        <f t="shared" si="1"/>
        <v>44378</v>
      </c>
      <c r="C60" s="22">
        <f t="shared" si="2"/>
        <v>25042.292500107633</v>
      </c>
      <c r="D60" s="22">
        <f t="shared" si="5"/>
        <v>89.734881458719073</v>
      </c>
      <c r="E60" s="22">
        <f t="shared" si="0"/>
        <v>274.80148754188212</v>
      </c>
      <c r="F60" s="22">
        <f t="shared" si="3"/>
        <v>364.53636900060121</v>
      </c>
      <c r="G60" s="22">
        <f t="shared" si="4"/>
        <v>24767.491012565752</v>
      </c>
    </row>
    <row r="61" spans="1:7" x14ac:dyDescent="0.25">
      <c r="A61" s="20">
        <f>IF(A60="","",IF(SUM(A60)+1&lt;=C7,SUM(A60)+1,""))</f>
        <v>43</v>
      </c>
      <c r="B61" s="21">
        <f t="shared" si="1"/>
        <v>44409</v>
      </c>
      <c r="C61" s="22">
        <f t="shared" si="2"/>
        <v>24767.491012565752</v>
      </c>
      <c r="D61" s="22">
        <f t="shared" si="5"/>
        <v>88.750176128360664</v>
      </c>
      <c r="E61" s="22">
        <f t="shared" si="0"/>
        <v>275.78619287224058</v>
      </c>
      <c r="F61" s="22">
        <f t="shared" si="3"/>
        <v>364.53636900060121</v>
      </c>
      <c r="G61" s="22">
        <f t="shared" si="4"/>
        <v>24491.70481969351</v>
      </c>
    </row>
    <row r="62" spans="1:7" x14ac:dyDescent="0.25">
      <c r="A62" s="20">
        <f>IF(A61="","",IF(SUM(A61)+1&lt;=C7,SUM(A61)+1,""))</f>
        <v>44</v>
      </c>
      <c r="B62" s="21">
        <f t="shared" si="1"/>
        <v>44440</v>
      </c>
      <c r="C62" s="22">
        <f t="shared" si="2"/>
        <v>24491.70481969351</v>
      </c>
      <c r="D62" s="22">
        <f t="shared" si="5"/>
        <v>87.761942270568483</v>
      </c>
      <c r="E62" s="22">
        <f t="shared" si="0"/>
        <v>276.77442673003276</v>
      </c>
      <c r="F62" s="22">
        <f t="shared" si="3"/>
        <v>364.53636900060121</v>
      </c>
      <c r="G62" s="22">
        <f t="shared" si="4"/>
        <v>24214.930392963477</v>
      </c>
    </row>
    <row r="63" spans="1:7" x14ac:dyDescent="0.25">
      <c r="A63" s="20">
        <f>IF(A62="","",IF(SUM(A62)+1&lt;=C7,SUM(A62)+1,""))</f>
        <v>45</v>
      </c>
      <c r="B63" s="21">
        <f t="shared" si="1"/>
        <v>44470</v>
      </c>
      <c r="C63" s="22">
        <f t="shared" si="2"/>
        <v>24214.930392963477</v>
      </c>
      <c r="D63" s="22">
        <f t="shared" si="5"/>
        <v>86.770167241452526</v>
      </c>
      <c r="E63" s="22">
        <f t="shared" si="0"/>
        <v>277.76620175914866</v>
      </c>
      <c r="F63" s="22">
        <f t="shared" si="3"/>
        <v>364.53636900060121</v>
      </c>
      <c r="G63" s="22">
        <f t="shared" si="4"/>
        <v>23937.164191204327</v>
      </c>
    </row>
    <row r="64" spans="1:7" x14ac:dyDescent="0.25">
      <c r="A64" s="20">
        <f>IF(A63="","",IF(SUM(A63)+1&lt;=C7,SUM(A63)+1,""))</f>
        <v>46</v>
      </c>
      <c r="B64" s="21">
        <f t="shared" si="1"/>
        <v>44501</v>
      </c>
      <c r="C64" s="22">
        <f t="shared" si="2"/>
        <v>23937.164191204327</v>
      </c>
      <c r="D64" s="22">
        <f t="shared" si="5"/>
        <v>85.774838351815575</v>
      </c>
      <c r="E64" s="22">
        <f t="shared" si="0"/>
        <v>278.76153064878565</v>
      </c>
      <c r="F64" s="22">
        <f t="shared" si="3"/>
        <v>364.53636900060121</v>
      </c>
      <c r="G64" s="22">
        <f t="shared" si="4"/>
        <v>23658.402660555541</v>
      </c>
    </row>
    <row r="65" spans="1:7" x14ac:dyDescent="0.25">
      <c r="A65" s="20">
        <f>IF(A64="","",IF(SUM(A64)+1&lt;=C7,SUM(A64)+1,""))</f>
        <v>47</v>
      </c>
      <c r="B65" s="21">
        <f t="shared" si="1"/>
        <v>44531</v>
      </c>
      <c r="C65" s="22">
        <f t="shared" si="2"/>
        <v>23658.402660555541</v>
      </c>
      <c r="D65" s="22">
        <f t="shared" si="5"/>
        <v>84.775942866990761</v>
      </c>
      <c r="E65" s="22">
        <f t="shared" si="0"/>
        <v>279.76042613361045</v>
      </c>
      <c r="F65" s="22">
        <f t="shared" si="3"/>
        <v>364.53636900060121</v>
      </c>
      <c r="G65" s="22">
        <f t="shared" si="4"/>
        <v>23378.642234421932</v>
      </c>
    </row>
    <row r="66" spans="1:7" x14ac:dyDescent="0.25">
      <c r="A66" s="20">
        <f>IF(A65="","",IF(SUM(A65)+1&lt;=C7,SUM(A65)+1,""))</f>
        <v>48</v>
      </c>
      <c r="B66" s="21">
        <f t="shared" si="1"/>
        <v>44562</v>
      </c>
      <c r="C66" s="22">
        <f t="shared" si="2"/>
        <v>23378.642234421932</v>
      </c>
      <c r="D66" s="22">
        <f t="shared" si="5"/>
        <v>83.773468006678641</v>
      </c>
      <c r="E66" s="22">
        <f t="shared" si="0"/>
        <v>280.76290099392253</v>
      </c>
      <c r="F66" s="22">
        <f t="shared" si="3"/>
        <v>364.53636900060116</v>
      </c>
      <c r="G66" s="22">
        <f t="shared" si="4"/>
        <v>23097.879333428009</v>
      </c>
    </row>
    <row r="67" spans="1:7" x14ac:dyDescent="0.25">
      <c r="A67" s="20">
        <f>IF(A66="","",IF(SUM(A66)+1&lt;=C7,SUM(A66)+1,""))</f>
        <v>49</v>
      </c>
      <c r="B67" s="21">
        <f t="shared" si="1"/>
        <v>44593</v>
      </c>
      <c r="C67" s="22">
        <f t="shared" si="2"/>
        <v>23097.879333428009</v>
      </c>
      <c r="D67" s="22">
        <f t="shared" si="5"/>
        <v>82.767400944783759</v>
      </c>
      <c r="E67" s="22">
        <f t="shared" si="0"/>
        <v>281.76896805581742</v>
      </c>
      <c r="F67" s="22">
        <f t="shared" si="3"/>
        <v>364.53636900060121</v>
      </c>
      <c r="G67" s="22">
        <f t="shared" si="4"/>
        <v>22816.110365372191</v>
      </c>
    </row>
    <row r="68" spans="1:7" x14ac:dyDescent="0.25">
      <c r="A68" s="20">
        <f>IF(A67="","",IF(SUM(A67)+1&lt;=C7,SUM(A67)+1,""))</f>
        <v>50</v>
      </c>
      <c r="B68" s="21">
        <f t="shared" si="1"/>
        <v>44621</v>
      </c>
      <c r="C68" s="22">
        <f t="shared" si="2"/>
        <v>22816.110365372191</v>
      </c>
      <c r="D68" s="22">
        <f t="shared" si="5"/>
        <v>81.757728809250438</v>
      </c>
      <c r="E68" s="22">
        <f t="shared" si="0"/>
        <v>282.7786401913508</v>
      </c>
      <c r="F68" s="22">
        <f t="shared" si="3"/>
        <v>364.53636900060121</v>
      </c>
      <c r="G68" s="22">
        <f t="shared" si="4"/>
        <v>22533.33172518084</v>
      </c>
    </row>
    <row r="69" spans="1:7" x14ac:dyDescent="0.25">
      <c r="A69" s="20">
        <f>IF(A68="","",IF(SUM(A68)+1&lt;=C7,SUM(A68)+1,""))</f>
        <v>51</v>
      </c>
      <c r="B69" s="21">
        <f t="shared" si="1"/>
        <v>44652</v>
      </c>
      <c r="C69" s="22">
        <f t="shared" si="2"/>
        <v>22533.33172518084</v>
      </c>
      <c r="D69" s="22">
        <f t="shared" si="5"/>
        <v>80.744438681898075</v>
      </c>
      <c r="E69" s="22">
        <f t="shared" si="0"/>
        <v>283.79193031870312</v>
      </c>
      <c r="F69" s="22">
        <f t="shared" si="3"/>
        <v>364.53636900060121</v>
      </c>
      <c r="G69" s="22">
        <f t="shared" si="4"/>
        <v>22249.539794862136</v>
      </c>
    </row>
    <row r="70" spans="1:7" x14ac:dyDescent="0.25">
      <c r="A70" s="20">
        <f>IF(A69="","",IF(SUM(A69)+1&lt;=C7,SUM(A69)+1,""))</f>
        <v>52</v>
      </c>
      <c r="B70" s="21">
        <f t="shared" si="1"/>
        <v>44682</v>
      </c>
      <c r="C70" s="22">
        <f t="shared" si="2"/>
        <v>22249.539794862136</v>
      </c>
      <c r="D70" s="22">
        <f t="shared" si="5"/>
        <v>79.727517598256071</v>
      </c>
      <c r="E70" s="22">
        <f t="shared" si="0"/>
        <v>284.80885140234511</v>
      </c>
      <c r="F70" s="22">
        <f t="shared" si="3"/>
        <v>364.53636900060121</v>
      </c>
      <c r="G70" s="22">
        <f t="shared" si="4"/>
        <v>21964.730943459792</v>
      </c>
    </row>
    <row r="71" spans="1:7" x14ac:dyDescent="0.25">
      <c r="A71" s="20">
        <f>IF(A70="","",IF(SUM(A70)+1&lt;=C7,SUM(A70)+1,""))</f>
        <v>53</v>
      </c>
      <c r="B71" s="21">
        <f t="shared" si="1"/>
        <v>44713</v>
      </c>
      <c r="C71" s="22">
        <f t="shared" si="2"/>
        <v>21964.730943459792</v>
      </c>
      <c r="D71" s="22">
        <f t="shared" si="5"/>
        <v>78.706952547397648</v>
      </c>
      <c r="E71" s="22">
        <f t="shared" si="0"/>
        <v>285.82941645320358</v>
      </c>
      <c r="F71" s="22">
        <f t="shared" si="3"/>
        <v>364.53636900060121</v>
      </c>
      <c r="G71" s="22">
        <f t="shared" si="4"/>
        <v>21678.901527006587</v>
      </c>
    </row>
    <row r="72" spans="1:7" x14ac:dyDescent="0.25">
      <c r="A72" s="20">
        <f>IF(A71="","",IF(SUM(A71)+1&lt;=C7,SUM(A71)+1,""))</f>
        <v>54</v>
      </c>
      <c r="B72" s="21">
        <f t="shared" si="1"/>
        <v>44743</v>
      </c>
      <c r="C72" s="22">
        <f t="shared" si="2"/>
        <v>21678.901527006587</v>
      </c>
      <c r="D72" s="22">
        <f t="shared" si="5"/>
        <v>77.682730471773667</v>
      </c>
      <c r="E72" s="22">
        <f t="shared" si="0"/>
        <v>286.85363852882756</v>
      </c>
      <c r="F72" s="22">
        <f t="shared" si="3"/>
        <v>364.53636900060121</v>
      </c>
      <c r="G72" s="22">
        <f t="shared" si="4"/>
        <v>21392.047888477759</v>
      </c>
    </row>
    <row r="73" spans="1:7" x14ac:dyDescent="0.25">
      <c r="A73" s="20">
        <f>IF(A72="","",IF(SUM(A72)+1&lt;=C7,SUM(A72)+1,""))</f>
        <v>55</v>
      </c>
      <c r="B73" s="21">
        <f t="shared" si="1"/>
        <v>44774</v>
      </c>
      <c r="C73" s="22">
        <f t="shared" si="2"/>
        <v>21392.047888477759</v>
      </c>
      <c r="D73" s="22">
        <f t="shared" si="5"/>
        <v>76.654838267045378</v>
      </c>
      <c r="E73" s="22">
        <f t="shared" si="0"/>
        <v>287.88153073355585</v>
      </c>
      <c r="F73" s="22">
        <f t="shared" si="3"/>
        <v>364.53636900060121</v>
      </c>
      <c r="G73" s="22">
        <f t="shared" si="4"/>
        <v>21104.166357744201</v>
      </c>
    </row>
    <row r="74" spans="1:7" x14ac:dyDescent="0.25">
      <c r="A74" s="20">
        <f>IF(A73="","",IF(SUM(A73)+1&lt;=C7,SUM(A73)+1,""))</f>
        <v>56</v>
      </c>
      <c r="B74" s="21">
        <f t="shared" si="1"/>
        <v>44805</v>
      </c>
      <c r="C74" s="22">
        <f t="shared" si="2"/>
        <v>21104.166357744201</v>
      </c>
      <c r="D74" s="22">
        <f t="shared" si="5"/>
        <v>75.623262781916807</v>
      </c>
      <c r="E74" s="22">
        <f t="shared" si="0"/>
        <v>288.91310621868439</v>
      </c>
      <c r="F74" s="22">
        <f t="shared" si="3"/>
        <v>364.53636900060121</v>
      </c>
      <c r="G74" s="22">
        <f t="shared" si="4"/>
        <v>20815.253251525515</v>
      </c>
    </row>
    <row r="75" spans="1:7" x14ac:dyDescent="0.25">
      <c r="A75" s="20">
        <f>IF(A74="","",IF(SUM(A74)+1&lt;=C7,SUM(A74)+1,""))</f>
        <v>57</v>
      </c>
      <c r="B75" s="21">
        <f t="shared" si="1"/>
        <v>44835</v>
      </c>
      <c r="C75" s="22">
        <f t="shared" si="2"/>
        <v>20815.253251525515</v>
      </c>
      <c r="D75" s="22">
        <f t="shared" si="5"/>
        <v>74.587990817966528</v>
      </c>
      <c r="E75" s="22">
        <f t="shared" si="0"/>
        <v>289.94837818263466</v>
      </c>
      <c r="F75" s="22">
        <f t="shared" si="3"/>
        <v>364.53636900060121</v>
      </c>
      <c r="G75" s="22">
        <f t="shared" si="4"/>
        <v>20525.30487334288</v>
      </c>
    </row>
    <row r="76" spans="1:7" x14ac:dyDescent="0.25">
      <c r="A76" s="20">
        <f>IF(A75="","",IF(SUM(A75)+1&lt;=C7,SUM(A75)+1,""))</f>
        <v>58</v>
      </c>
      <c r="B76" s="21">
        <f t="shared" si="1"/>
        <v>44866</v>
      </c>
      <c r="C76" s="22">
        <f t="shared" si="2"/>
        <v>20525.30487334288</v>
      </c>
      <c r="D76" s="22">
        <f t="shared" si="5"/>
        <v>73.549009129478733</v>
      </c>
      <c r="E76" s="22">
        <f t="shared" si="0"/>
        <v>290.98735987112246</v>
      </c>
      <c r="F76" s="22">
        <f t="shared" si="3"/>
        <v>364.53636900060121</v>
      </c>
      <c r="G76" s="22">
        <f t="shared" si="4"/>
        <v>20234.317513471757</v>
      </c>
    </row>
    <row r="77" spans="1:7" x14ac:dyDescent="0.25">
      <c r="A77" s="20">
        <f>IF(A76="","",IF(SUM(A76)+1&lt;=C7,SUM(A76)+1,""))</f>
        <v>59</v>
      </c>
      <c r="B77" s="21">
        <f t="shared" si="1"/>
        <v>44896</v>
      </c>
      <c r="C77" s="22">
        <f t="shared" si="2"/>
        <v>20234.317513471757</v>
      </c>
      <c r="D77" s="22">
        <f t="shared" si="5"/>
        <v>72.506304423273875</v>
      </c>
      <c r="E77" s="22">
        <f t="shared" si="0"/>
        <v>292.03006457732732</v>
      </c>
      <c r="F77" s="22">
        <f t="shared" si="3"/>
        <v>364.53636900060121</v>
      </c>
      <c r="G77" s="22">
        <f t="shared" si="4"/>
        <v>19942.287448894429</v>
      </c>
    </row>
    <row r="78" spans="1:7" x14ac:dyDescent="0.25">
      <c r="A78" s="20">
        <f>IF(A77="","",IF(SUM(A77)+1&lt;=C7,SUM(A77)+1,""))</f>
        <v>60</v>
      </c>
      <c r="B78" s="21">
        <f t="shared" si="1"/>
        <v>44927</v>
      </c>
      <c r="C78" s="22">
        <f t="shared" si="2"/>
        <v>19942.287448894429</v>
      </c>
      <c r="D78" s="22">
        <f t="shared" si="5"/>
        <v>71.45986335853847</v>
      </c>
      <c r="E78" s="22">
        <f t="shared" si="0"/>
        <v>293.07650564206273</v>
      </c>
      <c r="F78" s="22">
        <f t="shared" si="3"/>
        <v>364.53636900060121</v>
      </c>
      <c r="G78" s="22">
        <f t="shared" si="4"/>
        <v>19649.210943252365</v>
      </c>
    </row>
    <row r="79" spans="1:7" x14ac:dyDescent="0.25">
      <c r="A79" s="20">
        <f>IF(A78="","",IF(SUM(A78)+1&lt;=C7,SUM(A78)+1,""))</f>
        <v>61</v>
      </c>
      <c r="B79" s="21">
        <f t="shared" si="1"/>
        <v>44958</v>
      </c>
      <c r="C79" s="22">
        <f t="shared" si="2"/>
        <v>19649.210943252365</v>
      </c>
      <c r="D79" s="22">
        <f t="shared" si="5"/>
        <v>70.40967254665442</v>
      </c>
      <c r="E79" s="22">
        <f t="shared" si="0"/>
        <v>294.12669645394681</v>
      </c>
      <c r="F79" s="22">
        <f t="shared" si="3"/>
        <v>364.53636900060121</v>
      </c>
      <c r="G79" s="22">
        <f t="shared" si="4"/>
        <v>19355.084246798418</v>
      </c>
    </row>
    <row r="80" spans="1:7" x14ac:dyDescent="0.25">
      <c r="A80" s="20">
        <f>IF(A79="","",IF(SUM(A79)+1&lt;=C7,SUM(A79)+1,""))</f>
        <v>62</v>
      </c>
      <c r="B80" s="21">
        <f t="shared" si="1"/>
        <v>44986</v>
      </c>
      <c r="C80" s="22">
        <f t="shared" si="2"/>
        <v>19355.084246798418</v>
      </c>
      <c r="D80" s="22">
        <f t="shared" si="5"/>
        <v>69.355718551027763</v>
      </c>
      <c r="E80" s="22">
        <f t="shared" si="0"/>
        <v>295.18065044957342</v>
      </c>
      <c r="F80" s="22">
        <f t="shared" si="3"/>
        <v>364.53636900060121</v>
      </c>
      <c r="G80" s="22">
        <f t="shared" si="4"/>
        <v>19059.903596348846</v>
      </c>
    </row>
    <row r="81" spans="1:7" x14ac:dyDescent="0.25">
      <c r="A81" s="20">
        <f>IF(A80="","",IF(SUM(A80)+1&lt;=C7,SUM(A80)+1,""))</f>
        <v>63</v>
      </c>
      <c r="B81" s="21">
        <f t="shared" si="1"/>
        <v>45017</v>
      </c>
      <c r="C81" s="22">
        <f t="shared" si="2"/>
        <v>19059.903596348846</v>
      </c>
      <c r="D81" s="22">
        <f t="shared" si="5"/>
        <v>68.2979878869168</v>
      </c>
      <c r="E81" s="22">
        <f t="shared" si="0"/>
        <v>296.23838111368445</v>
      </c>
      <c r="F81" s="22">
        <f t="shared" si="3"/>
        <v>364.53636900060127</v>
      </c>
      <c r="G81" s="22">
        <f t="shared" si="4"/>
        <v>18763.66521523516</v>
      </c>
    </row>
    <row r="82" spans="1:7" x14ac:dyDescent="0.25">
      <c r="A82" s="20">
        <f>IF(A81="","",IF(SUM(A81)+1&lt;=C7,SUM(A81)+1,""))</f>
        <v>64</v>
      </c>
      <c r="B82" s="21">
        <f t="shared" si="1"/>
        <v>45047</v>
      </c>
      <c r="C82" s="22">
        <f t="shared" si="2"/>
        <v>18763.66521523516</v>
      </c>
      <c r="D82" s="22">
        <f t="shared" si="5"/>
        <v>67.236467021259429</v>
      </c>
      <c r="E82" s="22">
        <f t="shared" si="0"/>
        <v>297.29990197934177</v>
      </c>
      <c r="F82" s="22">
        <f t="shared" si="3"/>
        <v>364.53636900060121</v>
      </c>
      <c r="G82" s="22">
        <f t="shared" si="4"/>
        <v>18466.365313255817</v>
      </c>
    </row>
    <row r="83" spans="1:7" x14ac:dyDescent="0.25">
      <c r="A83" s="20">
        <f>IF(A82="","",IF(SUM(A82)+1&lt;=C7,SUM(A82)+1,""))</f>
        <v>65</v>
      </c>
      <c r="B83" s="21">
        <f t="shared" si="1"/>
        <v>45078</v>
      </c>
      <c r="C83" s="22">
        <f t="shared" si="2"/>
        <v>18466.365313255817</v>
      </c>
      <c r="D83" s="22">
        <f t="shared" si="5"/>
        <v>66.171142372500128</v>
      </c>
      <c r="E83" s="22">
        <f t="shared" si="0"/>
        <v>298.36522662810108</v>
      </c>
      <c r="F83" s="22">
        <f t="shared" si="3"/>
        <v>364.53636900060121</v>
      </c>
      <c r="G83" s="22">
        <f t="shared" si="4"/>
        <v>18168.000086627715</v>
      </c>
    </row>
    <row r="84" spans="1:7" x14ac:dyDescent="0.25">
      <c r="A84" s="20">
        <f>IF(A83="","",IF(SUM(A83)+1&lt;=C7,SUM(A83)+1,""))</f>
        <v>66</v>
      </c>
      <c r="B84" s="21">
        <f t="shared" si="1"/>
        <v>45108</v>
      </c>
      <c r="C84" s="22">
        <f t="shared" si="2"/>
        <v>18168.000086627715</v>
      </c>
      <c r="D84" s="22">
        <f t="shared" si="5"/>
        <v>65.102000310416088</v>
      </c>
      <c r="E84" s="22">
        <f t="shared" ref="E84:E137" si="6">IF(A84="","",PPMT($C$15/12,A84,$C$7,-$C$13,$C$14,0))</f>
        <v>299.43436869018507</v>
      </c>
      <c r="F84" s="22">
        <f t="shared" si="3"/>
        <v>364.53636900060116</v>
      </c>
      <c r="G84" s="22">
        <f t="shared" si="4"/>
        <v>17868.56571793753</v>
      </c>
    </row>
    <row r="85" spans="1:7" x14ac:dyDescent="0.25">
      <c r="A85" s="20">
        <f>IF(A84="","",IF(SUM(A84)+1&lt;=C7,SUM(A84)+1,""))</f>
        <v>67</v>
      </c>
      <c r="B85" s="21">
        <f t="shared" ref="B85:B138" si="7">IF(A85="","",EDATE(B84,1))</f>
        <v>45139</v>
      </c>
      <c r="C85" s="22">
        <f t="shared" ref="C85:C138" si="8">IF(A85="","",G84)</f>
        <v>17868.56571793753</v>
      </c>
      <c r="D85" s="22">
        <f t="shared" si="5"/>
        <v>64.029027155942941</v>
      </c>
      <c r="E85" s="22">
        <f t="shared" si="6"/>
        <v>300.50734184465824</v>
      </c>
      <c r="F85" s="22">
        <f t="shared" ref="F85:F138" si="9">IF(A85="","",SUM(D85:E85))</f>
        <v>364.53636900060121</v>
      </c>
      <c r="G85" s="22">
        <f t="shared" ref="G85:G138" si="10">IF(A85="","",SUM(C85)-SUM(E85))</f>
        <v>17568.058376092871</v>
      </c>
    </row>
    <row r="86" spans="1:7" x14ac:dyDescent="0.25">
      <c r="A86" s="20">
        <f>IF(A85="","",IF(SUM(A85)+1&lt;=C7,SUM(A85)+1,""))</f>
        <v>68</v>
      </c>
      <c r="B86" s="21">
        <f t="shared" si="7"/>
        <v>45170</v>
      </c>
      <c r="C86" s="22">
        <f t="shared" si="8"/>
        <v>17568.058376092871</v>
      </c>
      <c r="D86" s="22">
        <f t="shared" ref="D86:D137" si="11">IF(A86="","",IPMT($C$15/12,A86,$C$7,-$C$13,$C$14,0))</f>
        <v>62.952209180999567</v>
      </c>
      <c r="E86" s="22">
        <f t="shared" si="6"/>
        <v>301.58415981960167</v>
      </c>
      <c r="F86" s="22">
        <f t="shared" si="9"/>
        <v>364.53636900060121</v>
      </c>
      <c r="G86" s="22">
        <f t="shared" si="10"/>
        <v>17266.474216273269</v>
      </c>
    </row>
    <row r="87" spans="1:7" x14ac:dyDescent="0.25">
      <c r="A87" s="20">
        <f>IF(A86="","",IF(SUM(A86)+1&lt;=C7,SUM(A86)+1,""))</f>
        <v>69</v>
      </c>
      <c r="B87" s="21">
        <f t="shared" si="7"/>
        <v>45200</v>
      </c>
      <c r="C87" s="22">
        <f t="shared" si="8"/>
        <v>17266.474216273269</v>
      </c>
      <c r="D87" s="22">
        <f t="shared" si="11"/>
        <v>61.871532608312656</v>
      </c>
      <c r="E87" s="22">
        <f t="shared" si="6"/>
        <v>302.66483639228858</v>
      </c>
      <c r="F87" s="22">
        <f t="shared" si="9"/>
        <v>364.53636900060121</v>
      </c>
      <c r="G87" s="22">
        <f t="shared" si="10"/>
        <v>16963.809379880982</v>
      </c>
    </row>
    <row r="88" spans="1:7" x14ac:dyDescent="0.25">
      <c r="A88" s="20">
        <f>IF(A87="","",IF(SUM(A87)+1&lt;=C7,SUM(A87)+1,""))</f>
        <v>70</v>
      </c>
      <c r="B88" s="21">
        <f t="shared" si="7"/>
        <v>45231</v>
      </c>
      <c r="C88" s="22">
        <f t="shared" si="8"/>
        <v>16963.809379880982</v>
      </c>
      <c r="D88" s="22">
        <f t="shared" si="11"/>
        <v>60.786983611240295</v>
      </c>
      <c r="E88" s="22">
        <f t="shared" si="6"/>
        <v>303.7493853893609</v>
      </c>
      <c r="F88" s="22">
        <f t="shared" si="9"/>
        <v>364.53636900060121</v>
      </c>
      <c r="G88" s="22">
        <f t="shared" si="10"/>
        <v>16660.059994491621</v>
      </c>
    </row>
    <row r="89" spans="1:7" x14ac:dyDescent="0.25">
      <c r="A89" s="20">
        <f>IF(A88="","",IF(SUM(A88)+1&lt;=C7,SUM(A88)+1,""))</f>
        <v>71</v>
      </c>
      <c r="B89" s="21">
        <f t="shared" si="7"/>
        <v>45261</v>
      </c>
      <c r="C89" s="22">
        <f t="shared" si="8"/>
        <v>16660.059994491621</v>
      </c>
      <c r="D89" s="22">
        <f t="shared" si="11"/>
        <v>59.698548313595083</v>
      </c>
      <c r="E89" s="22">
        <f t="shared" si="6"/>
        <v>304.83782068700617</v>
      </c>
      <c r="F89" s="22">
        <f t="shared" si="9"/>
        <v>364.53636900060127</v>
      </c>
      <c r="G89" s="22">
        <f t="shared" si="10"/>
        <v>16355.222173804616</v>
      </c>
    </row>
    <row r="90" spans="1:7" x14ac:dyDescent="0.25">
      <c r="A90" s="20">
        <f>IF(A89="","",IF(SUM(A89)+1&lt;=C7,SUM(A89)+1,""))</f>
        <v>72</v>
      </c>
      <c r="B90" s="21">
        <f t="shared" si="7"/>
        <v>45292</v>
      </c>
      <c r="C90" s="22">
        <f t="shared" si="8"/>
        <v>16355.222173804616</v>
      </c>
      <c r="D90" s="22">
        <f t="shared" si="11"/>
        <v>58.606212789466646</v>
      </c>
      <c r="E90" s="22">
        <f t="shared" si="6"/>
        <v>305.93015621113454</v>
      </c>
      <c r="F90" s="22">
        <f t="shared" si="9"/>
        <v>364.53636900060121</v>
      </c>
      <c r="G90" s="22">
        <f t="shared" si="10"/>
        <v>16049.292017593481</v>
      </c>
    </row>
    <row r="91" spans="1:7" x14ac:dyDescent="0.25">
      <c r="A91" s="20">
        <f>IF(A90="","",IF(SUM(A90)+1&lt;=C7,SUM(A90)+1,""))</f>
        <v>73</v>
      </c>
      <c r="B91" s="21">
        <f t="shared" si="7"/>
        <v>45323</v>
      </c>
      <c r="C91" s="22">
        <f t="shared" si="8"/>
        <v>16049.292017593481</v>
      </c>
      <c r="D91" s="22">
        <f t="shared" si="11"/>
        <v>57.509963063043422</v>
      </c>
      <c r="E91" s="22">
        <f t="shared" si="6"/>
        <v>307.0264059375578</v>
      </c>
      <c r="F91" s="22">
        <f t="shared" si="9"/>
        <v>364.53636900060121</v>
      </c>
      <c r="G91" s="22">
        <f t="shared" si="10"/>
        <v>15742.265611655923</v>
      </c>
    </row>
    <row r="92" spans="1:7" x14ac:dyDescent="0.25">
      <c r="A92" s="20">
        <f>IF(A91="","",IF(SUM(A91)+1&lt;=C7,SUM(A91)+1,""))</f>
        <v>74</v>
      </c>
      <c r="B92" s="21">
        <f t="shared" si="7"/>
        <v>45352</v>
      </c>
      <c r="C92" s="22">
        <f t="shared" si="8"/>
        <v>15742.265611655923</v>
      </c>
      <c r="D92" s="22">
        <f t="shared" si="11"/>
        <v>56.409785108433816</v>
      </c>
      <c r="E92" s="22">
        <f t="shared" si="6"/>
        <v>308.12658389216739</v>
      </c>
      <c r="F92" s="22">
        <f t="shared" si="9"/>
        <v>364.53636900060121</v>
      </c>
      <c r="G92" s="22">
        <f t="shared" si="10"/>
        <v>15434.139027763755</v>
      </c>
    </row>
    <row r="93" spans="1:7" x14ac:dyDescent="0.25">
      <c r="A93" s="20">
        <f>IF(A92="","",IF(SUM(A92)+1&lt;=C7,SUM(A92)+1,""))</f>
        <v>75</v>
      </c>
      <c r="B93" s="21">
        <f t="shared" si="7"/>
        <v>45383</v>
      </c>
      <c r="C93" s="22">
        <f t="shared" si="8"/>
        <v>15434.139027763755</v>
      </c>
      <c r="D93" s="22">
        <f t="shared" si="11"/>
        <v>55.305664849486895</v>
      </c>
      <c r="E93" s="22">
        <f t="shared" si="6"/>
        <v>309.23070415111431</v>
      </c>
      <c r="F93" s="22">
        <f t="shared" si="9"/>
        <v>364.53636900060121</v>
      </c>
      <c r="G93" s="22">
        <f t="shared" si="10"/>
        <v>15124.908323612641</v>
      </c>
    </row>
    <row r="94" spans="1:7" x14ac:dyDescent="0.25">
      <c r="A94" s="20">
        <f>IF(A93="","",IF(SUM(A93)+1&lt;=C7,SUM(A93)+1,""))</f>
        <v>76</v>
      </c>
      <c r="B94" s="21">
        <f t="shared" si="7"/>
        <v>45413</v>
      </c>
      <c r="C94" s="22">
        <f t="shared" si="8"/>
        <v>15124.908323612641</v>
      </c>
      <c r="D94" s="22">
        <f t="shared" si="11"/>
        <v>54.197588159612067</v>
      </c>
      <c r="E94" s="22">
        <f t="shared" si="6"/>
        <v>310.3387808409891</v>
      </c>
      <c r="F94" s="22">
        <f t="shared" si="9"/>
        <v>364.53636900060116</v>
      </c>
      <c r="G94" s="22">
        <f t="shared" si="10"/>
        <v>14814.569542771651</v>
      </c>
    </row>
    <row r="95" spans="1:7" x14ac:dyDescent="0.25">
      <c r="A95" s="20">
        <f>IF(A94="","",IF(SUM(A94)+1&lt;=C7,SUM(A94)+1,""))</f>
        <v>77</v>
      </c>
      <c r="B95" s="21">
        <f t="shared" si="7"/>
        <v>45444</v>
      </c>
      <c r="C95" s="22">
        <f t="shared" si="8"/>
        <v>14814.569542771651</v>
      </c>
      <c r="D95" s="22">
        <f t="shared" si="11"/>
        <v>53.085540861598524</v>
      </c>
      <c r="E95" s="22">
        <f t="shared" si="6"/>
        <v>311.45082813900274</v>
      </c>
      <c r="F95" s="22">
        <f t="shared" si="9"/>
        <v>364.53636900060127</v>
      </c>
      <c r="G95" s="22">
        <f t="shared" si="10"/>
        <v>14503.118714632648</v>
      </c>
    </row>
    <row r="96" spans="1:7" x14ac:dyDescent="0.25">
      <c r="A96" s="20">
        <f>IF(A95="","",IF(SUM(A95)+1&lt;=C7,SUM(A95)+1,""))</f>
        <v>78</v>
      </c>
      <c r="B96" s="21">
        <f t="shared" si="7"/>
        <v>45474</v>
      </c>
      <c r="C96" s="22">
        <f t="shared" si="8"/>
        <v>14503.118714632648</v>
      </c>
      <c r="D96" s="22">
        <f t="shared" si="11"/>
        <v>51.969508727433769</v>
      </c>
      <c r="E96" s="22">
        <f t="shared" si="6"/>
        <v>312.56686027316744</v>
      </c>
      <c r="F96" s="22">
        <f t="shared" si="9"/>
        <v>364.53636900060121</v>
      </c>
      <c r="G96" s="22">
        <f t="shared" si="10"/>
        <v>14190.551854359481</v>
      </c>
    </row>
    <row r="97" spans="1:7" x14ac:dyDescent="0.25">
      <c r="A97" s="20">
        <f>IF(A96="","",IF(SUM(A96)+1&lt;=C7,SUM(A96)+1,""))</f>
        <v>79</v>
      </c>
      <c r="B97" s="21">
        <f t="shared" si="7"/>
        <v>45505</v>
      </c>
      <c r="C97" s="22">
        <f t="shared" si="8"/>
        <v>14190.551854359481</v>
      </c>
      <c r="D97" s="22">
        <f t="shared" si="11"/>
        <v>50.849477478121585</v>
      </c>
      <c r="E97" s="22">
        <f t="shared" si="6"/>
        <v>313.68689152247964</v>
      </c>
      <c r="F97" s="22">
        <f t="shared" si="9"/>
        <v>364.53636900060121</v>
      </c>
      <c r="G97" s="22">
        <f t="shared" si="10"/>
        <v>13876.864962837</v>
      </c>
    </row>
    <row r="98" spans="1:7" x14ac:dyDescent="0.25">
      <c r="A98" s="20">
        <f>IF(A97="","",IF(SUM(A97)+1&lt;=C7,SUM(A97)+1,""))</f>
        <v>80</v>
      </c>
      <c r="B98" s="21">
        <f t="shared" si="7"/>
        <v>45536</v>
      </c>
      <c r="C98" s="22">
        <f t="shared" si="8"/>
        <v>13876.864962837</v>
      </c>
      <c r="D98" s="22">
        <f t="shared" si="11"/>
        <v>49.725432783499372</v>
      </c>
      <c r="E98" s="22">
        <f t="shared" si="6"/>
        <v>314.81093621710187</v>
      </c>
      <c r="F98" s="22">
        <f t="shared" si="9"/>
        <v>364.53636900060121</v>
      </c>
      <c r="G98" s="22">
        <f t="shared" si="10"/>
        <v>13562.054026619899</v>
      </c>
    </row>
    <row r="99" spans="1:7" x14ac:dyDescent="0.25">
      <c r="A99" s="20">
        <f>IF(A98="","",IF(SUM(A98)+1&lt;=C7,SUM(A98)+1,""))</f>
        <v>81</v>
      </c>
      <c r="B99" s="21">
        <f t="shared" si="7"/>
        <v>45566</v>
      </c>
      <c r="C99" s="22">
        <f t="shared" si="8"/>
        <v>13562.054026619899</v>
      </c>
      <c r="D99" s="22">
        <f t="shared" si="11"/>
        <v>48.597360262054742</v>
      </c>
      <c r="E99" s="22">
        <f t="shared" si="6"/>
        <v>315.93900873854648</v>
      </c>
      <c r="F99" s="22">
        <f t="shared" si="9"/>
        <v>364.53636900060121</v>
      </c>
      <c r="G99" s="22">
        <f t="shared" si="10"/>
        <v>13246.115017881351</v>
      </c>
    </row>
    <row r="100" spans="1:7" x14ac:dyDescent="0.25">
      <c r="A100" s="20">
        <f>IF(A99="","",IF(SUM(A99)+1&lt;=C7,SUM(A99)+1,""))</f>
        <v>82</v>
      </c>
      <c r="B100" s="21">
        <f t="shared" si="7"/>
        <v>45597</v>
      </c>
      <c r="C100" s="22">
        <f t="shared" si="8"/>
        <v>13246.115017881351</v>
      </c>
      <c r="D100" s="22">
        <f t="shared" si="11"/>
        <v>47.465245480741615</v>
      </c>
      <c r="E100" s="22">
        <f t="shared" si="6"/>
        <v>317.07112351985961</v>
      </c>
      <c r="F100" s="22">
        <f t="shared" si="9"/>
        <v>364.53636900060121</v>
      </c>
      <c r="G100" s="22">
        <f t="shared" si="10"/>
        <v>12929.043894361492</v>
      </c>
    </row>
    <row r="101" spans="1:7" x14ac:dyDescent="0.25">
      <c r="A101" s="20">
        <f>IF(A100="","",IF(SUM(A100)+1&lt;=C7,SUM(A100)+1,""))</f>
        <v>83</v>
      </c>
      <c r="B101" s="21">
        <f t="shared" si="7"/>
        <v>45627</v>
      </c>
      <c r="C101" s="22">
        <f t="shared" si="8"/>
        <v>12929.043894361492</v>
      </c>
      <c r="D101" s="22">
        <f t="shared" si="11"/>
        <v>46.329073954795454</v>
      </c>
      <c r="E101" s="22">
        <f t="shared" si="6"/>
        <v>318.20729504580578</v>
      </c>
      <c r="F101" s="22">
        <f t="shared" si="9"/>
        <v>364.53636900060121</v>
      </c>
      <c r="G101" s="22">
        <f t="shared" si="10"/>
        <v>12610.836599315686</v>
      </c>
    </row>
    <row r="102" spans="1:7" x14ac:dyDescent="0.25">
      <c r="A102" s="20">
        <f>IF(A101="","",IF(SUM(A101)+1&lt;=C7,SUM(A101)+1,""))</f>
        <v>84</v>
      </c>
      <c r="B102" s="21">
        <f t="shared" si="7"/>
        <v>45658</v>
      </c>
      <c r="C102" s="22">
        <f t="shared" si="8"/>
        <v>12610.836599315686</v>
      </c>
      <c r="D102" s="22">
        <f t="shared" si="11"/>
        <v>45.188831147547994</v>
      </c>
      <c r="E102" s="22">
        <f t="shared" si="6"/>
        <v>319.34753785305321</v>
      </c>
      <c r="F102" s="22">
        <f t="shared" si="9"/>
        <v>364.53636900060121</v>
      </c>
      <c r="G102" s="22">
        <f t="shared" si="10"/>
        <v>12291.489061462633</v>
      </c>
    </row>
    <row r="103" spans="1:7" x14ac:dyDescent="0.25">
      <c r="A103" s="20">
        <f>IF(A102="","",IF(SUM(A102)+1&lt;=C7,SUM(A102)+1,""))</f>
        <v>85</v>
      </c>
      <c r="B103" s="21">
        <f t="shared" si="7"/>
        <v>45689</v>
      </c>
      <c r="C103" s="22">
        <f t="shared" si="8"/>
        <v>12291.489061462633</v>
      </c>
      <c r="D103" s="22">
        <f t="shared" si="11"/>
        <v>44.04450247024122</v>
      </c>
      <c r="E103" s="22">
        <f t="shared" si="6"/>
        <v>320.49186653036003</v>
      </c>
      <c r="F103" s="22">
        <f t="shared" si="9"/>
        <v>364.53636900060127</v>
      </c>
      <c r="G103" s="22">
        <f t="shared" si="10"/>
        <v>11970.997194932273</v>
      </c>
    </row>
    <row r="104" spans="1:7" x14ac:dyDescent="0.25">
      <c r="A104" s="20">
        <f>IF(A103="","",IF(SUM(A103)+1&lt;=C7,SUM(A103)+1,""))</f>
        <v>86</v>
      </c>
      <c r="B104" s="21">
        <f t="shared" si="7"/>
        <v>45717</v>
      </c>
      <c r="C104" s="22">
        <f t="shared" si="8"/>
        <v>11970.997194932273</v>
      </c>
      <c r="D104" s="22">
        <f t="shared" si="11"/>
        <v>42.896073281840756</v>
      </c>
      <c r="E104" s="22">
        <f t="shared" si="6"/>
        <v>321.64029571876046</v>
      </c>
      <c r="F104" s="22">
        <f t="shared" si="9"/>
        <v>364.53636900060121</v>
      </c>
      <c r="G104" s="22">
        <f t="shared" si="10"/>
        <v>11649.356899213513</v>
      </c>
    </row>
    <row r="105" spans="1:7" x14ac:dyDescent="0.25">
      <c r="A105" s="20">
        <f>IF(A104="","",IF(SUM(A104)+1&lt;=C7,SUM(A104)+1,""))</f>
        <v>87</v>
      </c>
      <c r="B105" s="21">
        <f t="shared" si="7"/>
        <v>45748</v>
      </c>
      <c r="C105" s="22">
        <f t="shared" si="8"/>
        <v>11649.356899213513</v>
      </c>
      <c r="D105" s="22">
        <f t="shared" si="11"/>
        <v>41.743528888848537</v>
      </c>
      <c r="E105" s="22">
        <f t="shared" si="6"/>
        <v>322.79284011175264</v>
      </c>
      <c r="F105" s="22">
        <f t="shared" si="9"/>
        <v>364.53636900060116</v>
      </c>
      <c r="G105" s="22">
        <f t="shared" si="10"/>
        <v>11326.56405910176</v>
      </c>
    </row>
    <row r="106" spans="1:7" x14ac:dyDescent="0.25">
      <c r="A106" s="20">
        <f>IF(A105="","",IF(SUM(A105)+1&lt;=C7,SUM(A105)+1,""))</f>
        <v>88</v>
      </c>
      <c r="B106" s="21">
        <f t="shared" si="7"/>
        <v>45778</v>
      </c>
      <c r="C106" s="22">
        <f t="shared" si="8"/>
        <v>11326.56405910176</v>
      </c>
      <c r="D106" s="22">
        <f t="shared" si="11"/>
        <v>40.586854545114754</v>
      </c>
      <c r="E106" s="22">
        <f t="shared" si="6"/>
        <v>323.94951445548639</v>
      </c>
      <c r="F106" s="22">
        <f t="shared" si="9"/>
        <v>364.53636900060116</v>
      </c>
      <c r="G106" s="22">
        <f t="shared" si="10"/>
        <v>11002.614544646274</v>
      </c>
    </row>
    <row r="107" spans="1:7" x14ac:dyDescent="0.25">
      <c r="A107" s="20">
        <f>IF(A106="","",IF(SUM(A106)+1&lt;=C7,SUM(A106)+1,""))</f>
        <v>89</v>
      </c>
      <c r="B107" s="21">
        <f t="shared" si="7"/>
        <v>45809</v>
      </c>
      <c r="C107" s="22">
        <f t="shared" si="8"/>
        <v>11002.614544646274</v>
      </c>
      <c r="D107" s="22">
        <f t="shared" si="11"/>
        <v>39.426035451649263</v>
      </c>
      <c r="E107" s="22">
        <f t="shared" si="6"/>
        <v>325.11033354895193</v>
      </c>
      <c r="F107" s="22">
        <f t="shared" si="9"/>
        <v>364.53636900060121</v>
      </c>
      <c r="G107" s="22">
        <f t="shared" si="10"/>
        <v>10677.504211097323</v>
      </c>
    </row>
    <row r="108" spans="1:7" x14ac:dyDescent="0.25">
      <c r="A108" s="20">
        <f>IF(A107="","",IF(SUM(A107)+1&lt;=C7,SUM(A107)+1,""))</f>
        <v>90</v>
      </c>
      <c r="B108" s="21">
        <f t="shared" si="7"/>
        <v>45839</v>
      </c>
      <c r="C108" s="22">
        <f t="shared" si="8"/>
        <v>10677.504211097323</v>
      </c>
      <c r="D108" s="22">
        <f t="shared" si="11"/>
        <v>38.261056756432183</v>
      </c>
      <c r="E108" s="22">
        <f t="shared" si="6"/>
        <v>326.27531224416902</v>
      </c>
      <c r="F108" s="22">
        <f t="shared" si="9"/>
        <v>364.53636900060121</v>
      </c>
      <c r="G108" s="22">
        <f t="shared" si="10"/>
        <v>10351.228898853155</v>
      </c>
    </row>
    <row r="109" spans="1:7" x14ac:dyDescent="0.25">
      <c r="A109" s="20">
        <f>IF(A108="","",IF(SUM(A108)+1&lt;=C7,SUM(A108)+1,""))</f>
        <v>91</v>
      </c>
      <c r="B109" s="21">
        <f t="shared" si="7"/>
        <v>45870</v>
      </c>
      <c r="C109" s="22">
        <f t="shared" si="8"/>
        <v>10351.228898853155</v>
      </c>
      <c r="D109" s="22">
        <f t="shared" si="11"/>
        <v>37.091903554223919</v>
      </c>
      <c r="E109" s="22">
        <f t="shared" si="6"/>
        <v>327.44446544637725</v>
      </c>
      <c r="F109" s="22">
        <f t="shared" si="9"/>
        <v>364.53636900060116</v>
      </c>
      <c r="G109" s="22">
        <f t="shared" si="10"/>
        <v>10023.784433406778</v>
      </c>
    </row>
    <row r="110" spans="1:7" x14ac:dyDescent="0.25">
      <c r="A110" s="20">
        <f>IF(A109="","",IF(SUM(A109)+1&lt;=C7,SUM(A109)+1,""))</f>
        <v>92</v>
      </c>
      <c r="B110" s="21">
        <f t="shared" si="7"/>
        <v>45901</v>
      </c>
      <c r="C110" s="22">
        <f t="shared" si="8"/>
        <v>10023.784433406778</v>
      </c>
      <c r="D110" s="22">
        <f t="shared" si="11"/>
        <v>35.918560886374401</v>
      </c>
      <c r="E110" s="22">
        <f t="shared" si="6"/>
        <v>328.61780811422682</v>
      </c>
      <c r="F110" s="22">
        <f t="shared" si="9"/>
        <v>364.53636900060121</v>
      </c>
      <c r="G110" s="22">
        <f t="shared" si="10"/>
        <v>9695.1666252925515</v>
      </c>
    </row>
    <row r="111" spans="1:7" x14ac:dyDescent="0.25">
      <c r="A111" s="20">
        <f>IF(A110="","",IF(SUM(A110)+1&lt;=C7,SUM(A110)+1,""))</f>
        <v>93</v>
      </c>
      <c r="B111" s="21">
        <f t="shared" si="7"/>
        <v>45931</v>
      </c>
      <c r="C111" s="22">
        <f t="shared" si="8"/>
        <v>9695.1666252925515</v>
      </c>
      <c r="D111" s="22">
        <f t="shared" si="11"/>
        <v>34.74101374063175</v>
      </c>
      <c r="E111" s="22">
        <f t="shared" si="6"/>
        <v>329.79535525996948</v>
      </c>
      <c r="F111" s="22">
        <f t="shared" si="9"/>
        <v>364.53636900060121</v>
      </c>
      <c r="G111" s="22">
        <f t="shared" si="10"/>
        <v>9365.3712700325814</v>
      </c>
    </row>
    <row r="112" spans="1:7" x14ac:dyDescent="0.25">
      <c r="A112" s="20">
        <f>IF(A111="","",IF(SUM(A111)+1&lt;=C7,SUM(A111)+1,""))</f>
        <v>94</v>
      </c>
      <c r="B112" s="21">
        <f t="shared" si="7"/>
        <v>45962</v>
      </c>
      <c r="C112" s="22">
        <f t="shared" si="8"/>
        <v>9365.3712700325814</v>
      </c>
      <c r="D112" s="22">
        <f t="shared" si="11"/>
        <v>33.559247050950191</v>
      </c>
      <c r="E112" s="22">
        <f t="shared" si="6"/>
        <v>330.97712194965101</v>
      </c>
      <c r="F112" s="22">
        <f t="shared" si="9"/>
        <v>364.53636900060121</v>
      </c>
      <c r="G112" s="22">
        <f t="shared" si="10"/>
        <v>9034.3941480829308</v>
      </c>
    </row>
    <row r="113" spans="1:7" x14ac:dyDescent="0.25">
      <c r="A113" s="20">
        <f>IF(A112="","",IF(SUM(A112)+1&lt;=C7,SUM(A112)+1,""))</f>
        <v>95</v>
      </c>
      <c r="B113" s="21">
        <f t="shared" si="7"/>
        <v>45992</v>
      </c>
      <c r="C113" s="22">
        <f t="shared" si="8"/>
        <v>9034.3941480829308</v>
      </c>
      <c r="D113" s="22">
        <f t="shared" si="11"/>
        <v>32.373245697297286</v>
      </c>
      <c r="E113" s="22">
        <f t="shared" si="6"/>
        <v>332.16312330330396</v>
      </c>
      <c r="F113" s="22">
        <f t="shared" si="9"/>
        <v>364.53636900060127</v>
      </c>
      <c r="G113" s="22">
        <f t="shared" si="10"/>
        <v>8702.2310247796268</v>
      </c>
    </row>
    <row r="114" spans="1:7" x14ac:dyDescent="0.25">
      <c r="A114" s="20">
        <f>IF(A113="","",IF(SUM(A113)+1&lt;=C7,SUM(A113)+1,""))</f>
        <v>96</v>
      </c>
      <c r="B114" s="21">
        <f t="shared" si="7"/>
        <v>46023</v>
      </c>
      <c r="C114" s="22">
        <f t="shared" si="8"/>
        <v>8702.2310247796268</v>
      </c>
      <c r="D114" s="22">
        <f t="shared" si="11"/>
        <v>31.182994505460435</v>
      </c>
      <c r="E114" s="22">
        <f t="shared" si="6"/>
        <v>333.35337449514077</v>
      </c>
      <c r="F114" s="22">
        <f t="shared" si="9"/>
        <v>364.53636900060121</v>
      </c>
      <c r="G114" s="22">
        <f t="shared" si="10"/>
        <v>8368.8776502844867</v>
      </c>
    </row>
    <row r="115" spans="1:7" x14ac:dyDescent="0.25">
      <c r="A115" s="20">
        <f>IF(A114="","",IF(SUM(A114)+1&lt;=C7,SUM(A114)+1,""))</f>
        <v>97</v>
      </c>
      <c r="B115" s="21">
        <f t="shared" si="7"/>
        <v>46054</v>
      </c>
      <c r="C115" s="22">
        <f t="shared" si="8"/>
        <v>8368.8776502844867</v>
      </c>
      <c r="D115" s="22">
        <f t="shared" si="11"/>
        <v>29.98847824685285</v>
      </c>
      <c r="E115" s="22">
        <f t="shared" si="6"/>
        <v>334.54789075374839</v>
      </c>
      <c r="F115" s="22">
        <f t="shared" si="9"/>
        <v>364.53636900060121</v>
      </c>
      <c r="G115" s="22">
        <f t="shared" si="10"/>
        <v>8034.3297595307386</v>
      </c>
    </row>
    <row r="116" spans="1:7" x14ac:dyDescent="0.25">
      <c r="A116" s="20">
        <f>IF(A115="","",IF(SUM(A115)+1&lt;=C7,SUM(A115)+1,""))</f>
        <v>98</v>
      </c>
      <c r="B116" s="21">
        <f t="shared" si="7"/>
        <v>46082</v>
      </c>
      <c r="C116" s="22">
        <f t="shared" si="8"/>
        <v>8034.3297595307386</v>
      </c>
      <c r="D116" s="22">
        <f t="shared" si="11"/>
        <v>28.789681638318584</v>
      </c>
      <c r="E116" s="22">
        <f t="shared" si="6"/>
        <v>335.74668736228261</v>
      </c>
      <c r="F116" s="22">
        <f t="shared" si="9"/>
        <v>364.53636900060121</v>
      </c>
      <c r="G116" s="22">
        <f t="shared" si="10"/>
        <v>7698.5830721684561</v>
      </c>
    </row>
    <row r="117" spans="1:7" x14ac:dyDescent="0.25">
      <c r="A117" s="20">
        <f>IF(A116="","",IF(SUM(A116)+1&lt;=C7,SUM(A116)+1,""))</f>
        <v>99</v>
      </c>
      <c r="B117" s="21">
        <f t="shared" si="7"/>
        <v>46113</v>
      </c>
      <c r="C117" s="22">
        <f t="shared" si="8"/>
        <v>7698.5830721684561</v>
      </c>
      <c r="D117" s="22">
        <f t="shared" si="11"/>
        <v>27.586589341937071</v>
      </c>
      <c r="E117" s="22">
        <f t="shared" si="6"/>
        <v>336.94977965866417</v>
      </c>
      <c r="F117" s="22">
        <f t="shared" si="9"/>
        <v>364.53636900060121</v>
      </c>
      <c r="G117" s="22">
        <f t="shared" si="10"/>
        <v>7361.6332925097922</v>
      </c>
    </row>
    <row r="118" spans="1:7" x14ac:dyDescent="0.25">
      <c r="A118" s="20">
        <f>IF(A117="","",IF(SUM(A117)+1&lt;=C7,SUM(A117)+1,""))</f>
        <v>100</v>
      </c>
      <c r="B118" s="21">
        <f t="shared" si="7"/>
        <v>46143</v>
      </c>
      <c r="C118" s="22">
        <f t="shared" si="8"/>
        <v>7361.6332925097922</v>
      </c>
      <c r="D118" s="22">
        <f t="shared" si="11"/>
        <v>26.379185964826856</v>
      </c>
      <c r="E118" s="22">
        <f t="shared" si="6"/>
        <v>338.15718303577432</v>
      </c>
      <c r="F118" s="22">
        <f t="shared" si="9"/>
        <v>364.53636900060116</v>
      </c>
      <c r="G118" s="22">
        <f t="shared" si="10"/>
        <v>7023.4761094740179</v>
      </c>
    </row>
    <row r="119" spans="1:7" x14ac:dyDescent="0.25">
      <c r="A119" s="20">
        <f>IF(A118="","",IF(SUM(A118)+1&lt;=C7,SUM(A118)+1,""))</f>
        <v>101</v>
      </c>
      <c r="B119" s="21">
        <f t="shared" si="7"/>
        <v>46174</v>
      </c>
      <c r="C119" s="22">
        <f t="shared" si="8"/>
        <v>7023.4761094740179</v>
      </c>
      <c r="D119" s="22">
        <f t="shared" si="11"/>
        <v>25.167456058948662</v>
      </c>
      <c r="E119" s="22">
        <f t="shared" si="6"/>
        <v>339.36891294165252</v>
      </c>
      <c r="F119" s="22">
        <f t="shared" si="9"/>
        <v>364.53636900060121</v>
      </c>
      <c r="G119" s="22">
        <f t="shared" si="10"/>
        <v>6684.1071965323654</v>
      </c>
    </row>
    <row r="120" spans="1:7" x14ac:dyDescent="0.25">
      <c r="A120" s="20">
        <f>IF(A119="","",IF(SUM(A119)+1&lt;=C7,SUM(A119)+1,""))</f>
        <v>102</v>
      </c>
      <c r="B120" s="21">
        <f t="shared" si="7"/>
        <v>46204</v>
      </c>
      <c r="C120" s="22">
        <f t="shared" si="8"/>
        <v>6684.1071965323654</v>
      </c>
      <c r="D120" s="22">
        <f t="shared" si="11"/>
        <v>23.951384120907743</v>
      </c>
      <c r="E120" s="22">
        <f t="shared" si="6"/>
        <v>340.58498487969348</v>
      </c>
      <c r="F120" s="22">
        <f t="shared" si="9"/>
        <v>364.53636900060121</v>
      </c>
      <c r="G120" s="22">
        <f t="shared" si="10"/>
        <v>6343.522211652672</v>
      </c>
    </row>
    <row r="121" spans="1:7" x14ac:dyDescent="0.25">
      <c r="A121" s="20">
        <f>IF(A120="","",IF(SUM(A120)+1&lt;=C7,SUM(A120)+1,""))</f>
        <v>103</v>
      </c>
      <c r="B121" s="21">
        <f t="shared" si="7"/>
        <v>46235</v>
      </c>
      <c r="C121" s="22">
        <f t="shared" si="8"/>
        <v>6343.522211652672</v>
      </c>
      <c r="D121" s="22">
        <f t="shared" si="11"/>
        <v>22.730954591755509</v>
      </c>
      <c r="E121" s="22">
        <f t="shared" si="6"/>
        <v>341.80541440884571</v>
      </c>
      <c r="F121" s="22">
        <f t="shared" si="9"/>
        <v>364.53636900060121</v>
      </c>
      <c r="G121" s="22">
        <f t="shared" si="10"/>
        <v>6001.7167972438265</v>
      </c>
    </row>
    <row r="122" spans="1:7" x14ac:dyDescent="0.25">
      <c r="A122" s="20">
        <f>IF(A121="","",IF(SUM(A121)+1&lt;=C7,SUM(A121)+1,""))</f>
        <v>104</v>
      </c>
      <c r="B122" s="21">
        <f t="shared" si="7"/>
        <v>46266</v>
      </c>
      <c r="C122" s="22">
        <f t="shared" si="8"/>
        <v>6001.7167972438265</v>
      </c>
      <c r="D122" s="22">
        <f t="shared" si="11"/>
        <v>21.506151856790481</v>
      </c>
      <c r="E122" s="22">
        <f t="shared" si="6"/>
        <v>343.03021714381077</v>
      </c>
      <c r="F122" s="22">
        <f t="shared" si="9"/>
        <v>364.53636900060127</v>
      </c>
      <c r="G122" s="22">
        <f t="shared" si="10"/>
        <v>5658.6865801000158</v>
      </c>
    </row>
    <row r="123" spans="1:7" x14ac:dyDescent="0.25">
      <c r="A123" s="20">
        <f>IF(A122="","",IF(SUM(A122)+1&lt;=C7,SUM(A122)+1,""))</f>
        <v>105</v>
      </c>
      <c r="B123" s="21">
        <f t="shared" si="7"/>
        <v>46296</v>
      </c>
      <c r="C123" s="22">
        <f t="shared" si="8"/>
        <v>5658.6865801000158</v>
      </c>
      <c r="D123" s="22">
        <f t="shared" si="11"/>
        <v>20.276960245358492</v>
      </c>
      <c r="E123" s="22">
        <f t="shared" si="6"/>
        <v>344.25940875524276</v>
      </c>
      <c r="F123" s="22">
        <f t="shared" si="9"/>
        <v>364.53636900060127</v>
      </c>
      <c r="G123" s="22">
        <f t="shared" si="10"/>
        <v>5314.4271713447733</v>
      </c>
    </row>
    <row r="124" spans="1:7" x14ac:dyDescent="0.25">
      <c r="A124" s="20">
        <f>IF(A123="","",IF(SUM(A123)+1&lt;=C7,SUM(A123)+1,""))</f>
        <v>106</v>
      </c>
      <c r="B124" s="21">
        <f t="shared" si="7"/>
        <v>46327</v>
      </c>
      <c r="C124" s="22">
        <f t="shared" si="8"/>
        <v>5314.4271713447733</v>
      </c>
      <c r="D124" s="22">
        <f t="shared" si="11"/>
        <v>19.043364030652207</v>
      </c>
      <c r="E124" s="22">
        <f t="shared" si="6"/>
        <v>345.49300496994903</v>
      </c>
      <c r="F124" s="22">
        <f t="shared" si="9"/>
        <v>364.53636900060121</v>
      </c>
      <c r="G124" s="22">
        <f t="shared" si="10"/>
        <v>4968.9341663748246</v>
      </c>
    </row>
    <row r="125" spans="1:7" x14ac:dyDescent="0.25">
      <c r="A125" s="20">
        <f>IF(A124="","",IF(SUM(A124)+1&lt;=C7,SUM(A124)+1,""))</f>
        <v>107</v>
      </c>
      <c r="B125" s="21">
        <f t="shared" si="7"/>
        <v>46357</v>
      </c>
      <c r="C125" s="22">
        <f t="shared" si="8"/>
        <v>4968.9341663748246</v>
      </c>
      <c r="D125" s="22">
        <f t="shared" si="11"/>
        <v>17.80534742950989</v>
      </c>
      <c r="E125" s="22">
        <f t="shared" si="6"/>
        <v>346.73102157109133</v>
      </c>
      <c r="F125" s="22">
        <f t="shared" si="9"/>
        <v>364.53636900060121</v>
      </c>
      <c r="G125" s="22">
        <f t="shared" si="10"/>
        <v>4622.2031448037333</v>
      </c>
    </row>
    <row r="126" spans="1:7" x14ac:dyDescent="0.25">
      <c r="A126" s="20">
        <f>IF(A125="","",IF(SUM(A125)+1&lt;=C7,SUM(A125)+1,""))</f>
        <v>108</v>
      </c>
      <c r="B126" s="21">
        <f t="shared" si="7"/>
        <v>46388</v>
      </c>
      <c r="C126" s="22">
        <f t="shared" si="8"/>
        <v>4622.2031448037333</v>
      </c>
      <c r="D126" s="22">
        <f t="shared" si="11"/>
        <v>16.562894602213479</v>
      </c>
      <c r="E126" s="22">
        <f t="shared" si="6"/>
        <v>347.97347439838774</v>
      </c>
      <c r="F126" s="22">
        <f t="shared" si="9"/>
        <v>364.53636900060121</v>
      </c>
      <c r="G126" s="22">
        <f t="shared" si="10"/>
        <v>4274.2296704053451</v>
      </c>
    </row>
    <row r="127" spans="1:7" x14ac:dyDescent="0.25">
      <c r="A127" s="20">
        <f>IF(A126="","",IF(SUM(A126)+1&lt;=C7,SUM(A126)+1,""))</f>
        <v>109</v>
      </c>
      <c r="B127" s="21">
        <f t="shared" si="7"/>
        <v>46419</v>
      </c>
      <c r="C127" s="22">
        <f t="shared" si="8"/>
        <v>4274.2296704053451</v>
      </c>
      <c r="D127" s="22">
        <f t="shared" si="11"/>
        <v>15.315989652285923</v>
      </c>
      <c r="E127" s="22">
        <f t="shared" si="6"/>
        <v>349.2203793483153</v>
      </c>
      <c r="F127" s="22">
        <f t="shared" si="9"/>
        <v>364.53636900060121</v>
      </c>
      <c r="G127" s="22">
        <f t="shared" si="10"/>
        <v>3925.0092910570297</v>
      </c>
    </row>
    <row r="128" spans="1:7" x14ac:dyDescent="0.25">
      <c r="A128" s="20">
        <f>IF(A127="","",IF(SUM(A127)+1&lt;=C7,SUM(A127)+1,""))</f>
        <v>110</v>
      </c>
      <c r="B128" s="21">
        <f t="shared" si="7"/>
        <v>46447</v>
      </c>
      <c r="C128" s="22">
        <f t="shared" si="8"/>
        <v>3925.0092910570297</v>
      </c>
      <c r="D128" s="22">
        <f t="shared" si="11"/>
        <v>14.064616626287791</v>
      </c>
      <c r="E128" s="22">
        <f t="shared" si="6"/>
        <v>350.47175237431338</v>
      </c>
      <c r="F128" s="22">
        <f t="shared" si="9"/>
        <v>364.53636900060116</v>
      </c>
      <c r="G128" s="22">
        <f t="shared" si="10"/>
        <v>3574.5375386827163</v>
      </c>
    </row>
    <row r="129" spans="1:7" x14ac:dyDescent="0.25">
      <c r="A129" s="20">
        <f>IF(A128="","",IF(SUM(A128)+1&lt;=C7,SUM(A128)+1,""))</f>
        <v>111</v>
      </c>
      <c r="B129" s="21">
        <f t="shared" si="7"/>
        <v>46478</v>
      </c>
      <c r="C129" s="22">
        <f t="shared" si="8"/>
        <v>3574.5375386827163</v>
      </c>
      <c r="D129" s="22">
        <f t="shared" si="11"/>
        <v>12.808759513613168</v>
      </c>
      <c r="E129" s="22">
        <f t="shared" si="6"/>
        <v>351.727609486988</v>
      </c>
      <c r="F129" s="22">
        <f t="shared" si="9"/>
        <v>364.53636900060116</v>
      </c>
      <c r="G129" s="22">
        <f t="shared" si="10"/>
        <v>3222.8099291957283</v>
      </c>
    </row>
    <row r="130" spans="1:7" x14ac:dyDescent="0.25">
      <c r="A130" s="20">
        <f>IF(A129="","",IF(SUM(A129)+1&lt;=C7,SUM(A129)+1,""))</f>
        <v>112</v>
      </c>
      <c r="B130" s="21">
        <f t="shared" si="7"/>
        <v>46508</v>
      </c>
      <c r="C130" s="22">
        <f t="shared" si="8"/>
        <v>3222.8099291957283</v>
      </c>
      <c r="D130" s="22">
        <f t="shared" si="11"/>
        <v>11.548402246284798</v>
      </c>
      <c r="E130" s="22">
        <f t="shared" si="6"/>
        <v>352.98796675431646</v>
      </c>
      <c r="F130" s="22">
        <f t="shared" si="9"/>
        <v>364.53636900060127</v>
      </c>
      <c r="G130" s="22">
        <f t="shared" si="10"/>
        <v>2869.8219624414119</v>
      </c>
    </row>
    <row r="131" spans="1:7" x14ac:dyDescent="0.25">
      <c r="A131" s="20">
        <f>IF(A130="","",IF(SUM(A130)+1&lt;=C7,SUM(A130)+1,""))</f>
        <v>113</v>
      </c>
      <c r="B131" s="21">
        <f t="shared" si="7"/>
        <v>46539</v>
      </c>
      <c r="C131" s="22">
        <f t="shared" si="8"/>
        <v>2869.8219624414119</v>
      </c>
      <c r="D131" s="22">
        <f t="shared" si="11"/>
        <v>10.283528698748496</v>
      </c>
      <c r="E131" s="22">
        <f t="shared" si="6"/>
        <v>354.2528403018527</v>
      </c>
      <c r="F131" s="22">
        <f t="shared" si="9"/>
        <v>364.53636900060121</v>
      </c>
      <c r="G131" s="22">
        <f t="shared" si="10"/>
        <v>2515.5691221395591</v>
      </c>
    </row>
    <row r="132" spans="1:7" x14ac:dyDescent="0.25">
      <c r="A132" s="20">
        <f>IF(A131="","",IF(SUM(A131)+1&lt;=C7,SUM(A131)+1,""))</f>
        <v>114</v>
      </c>
      <c r="B132" s="21">
        <f t="shared" si="7"/>
        <v>46569</v>
      </c>
      <c r="C132" s="22">
        <f t="shared" si="8"/>
        <v>2515.5691221395591</v>
      </c>
      <c r="D132" s="22">
        <f t="shared" si="11"/>
        <v>9.014122687666859</v>
      </c>
      <c r="E132" s="22">
        <f t="shared" si="6"/>
        <v>355.52224631293433</v>
      </c>
      <c r="F132" s="22">
        <f t="shared" si="9"/>
        <v>364.53636900060121</v>
      </c>
      <c r="G132" s="22">
        <f t="shared" si="10"/>
        <v>2160.0468758266247</v>
      </c>
    </row>
    <row r="133" spans="1:7" x14ac:dyDescent="0.25">
      <c r="A133" s="20">
        <f>IF(A132="","",IF(SUM(A132)+1&lt;=C7,SUM(A132)+1,""))</f>
        <v>115</v>
      </c>
      <c r="B133" s="21">
        <f t="shared" si="7"/>
        <v>46600</v>
      </c>
      <c r="C133" s="22">
        <f t="shared" si="8"/>
        <v>2160.0468758266247</v>
      </c>
      <c r="D133" s="22">
        <f t="shared" si="11"/>
        <v>7.740167971712177</v>
      </c>
      <c r="E133" s="22">
        <f t="shared" si="6"/>
        <v>356.79620102888902</v>
      </c>
      <c r="F133" s="22">
        <f t="shared" si="9"/>
        <v>364.53636900060121</v>
      </c>
      <c r="G133" s="22">
        <f t="shared" si="10"/>
        <v>1803.2506747977357</v>
      </c>
    </row>
    <row r="134" spans="1:7" x14ac:dyDescent="0.25">
      <c r="A134" s="20">
        <f>IF(A133="","",IF(SUM(A133)+1&lt;=C7,SUM(A133)+1,""))</f>
        <v>116</v>
      </c>
      <c r="B134" s="21">
        <f t="shared" si="7"/>
        <v>46631</v>
      </c>
      <c r="C134" s="22">
        <f t="shared" si="8"/>
        <v>1803.2506747977357</v>
      </c>
      <c r="D134" s="22">
        <f t="shared" si="11"/>
        <v>6.4616482513586577</v>
      </c>
      <c r="E134" s="22">
        <f t="shared" si="6"/>
        <v>358.07472074924254</v>
      </c>
      <c r="F134" s="22">
        <f t="shared" si="9"/>
        <v>364.53636900060121</v>
      </c>
      <c r="G134" s="22">
        <f t="shared" si="10"/>
        <v>1445.1759540484932</v>
      </c>
    </row>
    <row r="135" spans="1:7" x14ac:dyDescent="0.25">
      <c r="A135" s="20">
        <f>IF(A134="","",IF(SUM(A134)+1&lt;=C7,SUM(A134)+1,""))</f>
        <v>117</v>
      </c>
      <c r="B135" s="21">
        <f t="shared" si="7"/>
        <v>46661</v>
      </c>
      <c r="C135" s="22">
        <f t="shared" si="8"/>
        <v>1445.1759540484932</v>
      </c>
      <c r="D135" s="22">
        <f t="shared" si="11"/>
        <v>5.1785471686738713</v>
      </c>
      <c r="E135" s="22">
        <f t="shared" si="6"/>
        <v>359.35782183192731</v>
      </c>
      <c r="F135" s="22">
        <f t="shared" si="9"/>
        <v>364.53636900060116</v>
      </c>
      <c r="G135" s="22">
        <f t="shared" si="10"/>
        <v>1085.8181322165658</v>
      </c>
    </row>
    <row r="136" spans="1:7" x14ac:dyDescent="0.25">
      <c r="A136" s="20">
        <f>IF(A135="","",IF(SUM(A135)+1&lt;=C7,SUM(A135)+1,""))</f>
        <v>118</v>
      </c>
      <c r="B136" s="21">
        <f t="shared" si="7"/>
        <v>46692</v>
      </c>
      <c r="C136" s="22">
        <f t="shared" si="8"/>
        <v>1085.8181322165658</v>
      </c>
      <c r="D136" s="22">
        <f t="shared" si="11"/>
        <v>3.8908483071094664</v>
      </c>
      <c r="E136" s="22">
        <f t="shared" si="6"/>
        <v>360.64552069349173</v>
      </c>
      <c r="F136" s="22">
        <f t="shared" si="9"/>
        <v>364.53636900060121</v>
      </c>
      <c r="G136" s="22">
        <f t="shared" si="10"/>
        <v>725.17261152307401</v>
      </c>
    </row>
    <row r="137" spans="1:7" x14ac:dyDescent="0.25">
      <c r="A137" s="20">
        <f>IF(A136="","",IF(SUM(A136)+1&lt;=C7,SUM(A136)+1,""))</f>
        <v>119</v>
      </c>
      <c r="B137" s="21">
        <f t="shared" si="7"/>
        <v>46722</v>
      </c>
      <c r="C137" s="22">
        <f t="shared" si="8"/>
        <v>725.17261152307401</v>
      </c>
      <c r="D137" s="22">
        <f t="shared" si="11"/>
        <v>2.5985351912911208</v>
      </c>
      <c r="E137" s="22">
        <f t="shared" si="6"/>
        <v>361.93783380931006</v>
      </c>
      <c r="F137" s="22">
        <f t="shared" si="9"/>
        <v>364.53636900060121</v>
      </c>
      <c r="G137" s="22">
        <f t="shared" si="10"/>
        <v>363.23477771376395</v>
      </c>
    </row>
    <row r="138" spans="1:7" x14ac:dyDescent="0.25">
      <c r="A138" s="20">
        <f>IF(A137="","",IF(SUM(A137)+1&lt;=C7,SUM(A137)+1,""))</f>
        <v>120</v>
      </c>
      <c r="B138" s="21">
        <f t="shared" si="7"/>
        <v>46753</v>
      </c>
      <c r="C138" s="22">
        <f t="shared" si="8"/>
        <v>363.23477771376395</v>
      </c>
      <c r="D138" s="22">
        <f>IF(A138="","",IPMT($C$15/12,A138,$C$7,-$C$13,$C$14,0))</f>
        <v>1.3015912868077597</v>
      </c>
      <c r="E138" s="22">
        <f>IF(A138="","",ROUND(PPMT(C15/12,A138,C7,-C13,C14,0),2))</f>
        <v>363.23</v>
      </c>
      <c r="F138" s="22">
        <f t="shared" si="9"/>
        <v>364.53159128680778</v>
      </c>
      <c r="G138" s="22">
        <f t="shared" si="10"/>
        <v>4.7777137639286593E-3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Props1.xml><?xml version="1.0" encoding="utf-8"?>
<ds:datastoreItem xmlns:ds="http://schemas.openxmlformats.org/officeDocument/2006/customXml" ds:itemID="{A2EC72CF-F1CE-4801-AEFF-EE19957C143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264D57-DFC7-4FCD-9CDE-EFB5C7625A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543D3DB4-C3E6-4739-BD8E-5E2501A34DB7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9b75d5ef-9f4b-4445-abe8-84a77c29284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Annuiteedigraafik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Inga Vatter</dc:creator>
  <cp:lastModifiedBy>Karin Tartu</cp:lastModifiedBy>
  <dcterms:created xsi:type="dcterms:W3CDTF">2017-05-24T12:07:29Z</dcterms:created>
  <dcterms:modified xsi:type="dcterms:W3CDTF">2018-03-13T08:46:54Z</dcterms:modified>
</cp:coreProperties>
</file>